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01 - ZRN - km 5,315" sheetId="2" r:id="rId2"/>
    <sheet name="002 - VRN - km 5,315" sheetId="3" r:id="rId3"/>
    <sheet name="001 - ZRN - km 5,548" sheetId="4" r:id="rId4"/>
    <sheet name="002 - VRN - km 5,548" sheetId="5" r:id="rId5"/>
    <sheet name="001 - km 9,194 - propustek" sheetId="6" r:id="rId6"/>
    <sheet name="002 - km 9,194 - svršek" sheetId="7" r:id="rId7"/>
    <sheet name="002 - VRN - km 9,194" sheetId="8" r:id="rId8"/>
    <sheet name="001 - km 12,570 - most" sheetId="9" r:id="rId9"/>
    <sheet name="002 - km 12,570 - svršek" sheetId="10" r:id="rId10"/>
    <sheet name="002 - VRN - km 12,570" sheetId="11" r:id="rId11"/>
  </sheets>
  <definedNames>
    <definedName name="_xlnm.Print_Area" localSheetId="0">'Rekapitulace zakázky'!$D$4:$AO$76,'Rekapitulace zakázky'!$C$82:$AQ$111</definedName>
    <definedName name="_xlnm.Print_Titles" localSheetId="0">'Rekapitulace zakázky'!$92:$92</definedName>
    <definedName name="_xlnm._FilterDatabase" localSheetId="1" hidden="1">'001 - ZRN - km 5,315'!$C$125:$K$266</definedName>
    <definedName name="_xlnm.Print_Area" localSheetId="1">'001 - ZRN - km 5,315'!$C$4:$J$76,'001 - ZRN - km 5,315'!$C$82:$J$105,'001 - ZRN - km 5,315'!$C$111:$K$266</definedName>
    <definedName name="_xlnm.Print_Titles" localSheetId="1">'001 - ZRN - km 5,315'!$125:$125</definedName>
    <definedName name="_xlnm._FilterDatabase" localSheetId="2" hidden="1">'002 - VRN - km 5,315'!$C$121:$K$127</definedName>
    <definedName name="_xlnm.Print_Area" localSheetId="2">'002 - VRN - km 5,315'!$C$4:$J$76,'002 - VRN - km 5,315'!$C$82:$J$101,'002 - VRN - km 5,315'!$C$107:$K$127</definedName>
    <definedName name="_xlnm.Print_Titles" localSheetId="2">'002 - VRN - km 5,315'!$121:$121</definedName>
    <definedName name="_xlnm._FilterDatabase" localSheetId="3" hidden="1">'001 - ZRN - km 5,548'!$C$125:$K$278</definedName>
    <definedName name="_xlnm.Print_Area" localSheetId="3">'001 - ZRN - km 5,548'!$C$4:$J$76,'001 - ZRN - km 5,548'!$C$82:$J$105,'001 - ZRN - km 5,548'!$C$111:$K$278</definedName>
    <definedName name="_xlnm.Print_Titles" localSheetId="3">'001 - ZRN - km 5,548'!$125:$125</definedName>
    <definedName name="_xlnm._FilterDatabase" localSheetId="4" hidden="1">'002 - VRN - km 5,548'!$C$121:$K$127</definedName>
    <definedName name="_xlnm.Print_Area" localSheetId="4">'002 - VRN - km 5,548'!$C$4:$J$76,'002 - VRN - km 5,548'!$C$82:$J$101,'002 - VRN - km 5,548'!$C$107:$K$127</definedName>
    <definedName name="_xlnm.Print_Titles" localSheetId="4">'002 - VRN - km 5,548'!$121:$121</definedName>
    <definedName name="_xlnm._FilterDatabase" localSheetId="5" hidden="1">'001 - km 9,194 - propustek'!$C$134:$K$473</definedName>
    <definedName name="_xlnm.Print_Area" localSheetId="5">'001 - km 9,194 - propustek'!$C$4:$J$76,'001 - km 9,194 - propustek'!$C$82:$J$112,'001 - km 9,194 - propustek'!$C$118:$K$473</definedName>
    <definedName name="_xlnm.Print_Titles" localSheetId="5">'001 - km 9,194 - propustek'!$134:$134</definedName>
    <definedName name="_xlnm._FilterDatabase" localSheetId="6" hidden="1">'002 - km 9,194 - svršek'!$C$127:$K$180</definedName>
    <definedName name="_xlnm.Print_Area" localSheetId="6">'002 - km 9,194 - svršek'!$C$4:$J$76,'002 - km 9,194 - svršek'!$C$82:$J$105,'002 - km 9,194 - svršek'!$C$111:$K$180</definedName>
    <definedName name="_xlnm.Print_Titles" localSheetId="6">'002 - km 9,194 - svršek'!$127:$127</definedName>
    <definedName name="_xlnm._FilterDatabase" localSheetId="7" hidden="1">'002 - VRN - km 9,194'!$C$123:$K$140</definedName>
    <definedName name="_xlnm.Print_Area" localSheetId="7">'002 - VRN - km 9,194'!$C$4:$J$76,'002 - VRN - km 9,194'!$C$82:$J$103,'002 - VRN - km 9,194'!$C$109:$K$140</definedName>
    <definedName name="_xlnm.Print_Titles" localSheetId="7">'002 - VRN - km 9,194'!$123:$123</definedName>
    <definedName name="_xlnm._FilterDatabase" localSheetId="8" hidden="1">'001 - km 12,570 - most'!$C$136:$K$516</definedName>
    <definedName name="_xlnm.Print_Area" localSheetId="8">'001 - km 12,570 - most'!$C$4:$J$76,'001 - km 12,570 - most'!$C$82:$J$114,'001 - km 12,570 - most'!$C$120:$K$516</definedName>
    <definedName name="_xlnm.Print_Titles" localSheetId="8">'001 - km 12,570 - most'!$136:$136</definedName>
    <definedName name="_xlnm._FilterDatabase" localSheetId="9" hidden="1">'002 - km 12,570 - svršek'!$C$127:$K$226</definedName>
    <definedName name="_xlnm.Print_Area" localSheetId="9">'002 - km 12,570 - svršek'!$C$4:$J$76,'002 - km 12,570 - svršek'!$C$82:$J$105,'002 - km 12,570 - svršek'!$C$111:$K$226</definedName>
    <definedName name="_xlnm.Print_Titles" localSheetId="9">'002 - km 12,570 - svršek'!$127:$127</definedName>
    <definedName name="_xlnm._FilterDatabase" localSheetId="10" hidden="1">'002 - VRN - km 12,570'!$C$123:$K$137</definedName>
    <definedName name="_xlnm.Print_Area" localSheetId="10">'002 - VRN - km 12,570'!$C$4:$J$76,'002 - VRN - km 12,570'!$C$82:$J$103,'002 - VRN - km 12,570'!$C$109:$K$137</definedName>
    <definedName name="_xlnm.Print_Titles" localSheetId="10">'002 - VRN - km 12,570'!$123:$123</definedName>
  </definedNames>
  <calcPr/>
</workbook>
</file>

<file path=xl/calcChain.xml><?xml version="1.0" encoding="utf-8"?>
<calcChain xmlns="http://schemas.openxmlformats.org/spreadsheetml/2006/main">
  <c i="11" l="1" r="J39"/>
  <c r="J38"/>
  <c i="1" r="AY110"/>
  <c i="11" r="J37"/>
  <c i="1" r="AX110"/>
  <c i="11" r="BI135"/>
  <c r="BH135"/>
  <c r="BG135"/>
  <c r="BF135"/>
  <c r="T135"/>
  <c r="T134"/>
  <c r="R135"/>
  <c r="R134"/>
  <c r="P135"/>
  <c r="P134"/>
  <c r="BI131"/>
  <c r="BH131"/>
  <c r="BG131"/>
  <c r="BF131"/>
  <c r="T131"/>
  <c r="T130"/>
  <c r="R131"/>
  <c r="R130"/>
  <c r="P131"/>
  <c r="P130"/>
  <c r="BI127"/>
  <c r="BH127"/>
  <c r="BG127"/>
  <c r="BF127"/>
  <c r="T127"/>
  <c r="T126"/>
  <c r="T125"/>
  <c r="T124"/>
  <c r="R127"/>
  <c r="R126"/>
  <c r="P127"/>
  <c r="P126"/>
  <c r="P125"/>
  <c r="P124"/>
  <c i="1" r="AU110"/>
  <c i="11" r="J121"/>
  <c r="J120"/>
  <c r="F120"/>
  <c r="F118"/>
  <c r="E116"/>
  <c r="J94"/>
  <c r="J93"/>
  <c r="F93"/>
  <c r="F91"/>
  <c r="E89"/>
  <c r="J20"/>
  <c r="E20"/>
  <c r="F121"/>
  <c r="J19"/>
  <c r="J14"/>
  <c r="J118"/>
  <c r="E7"/>
  <c r="E112"/>
  <c i="10" r="J41"/>
  <c r="J40"/>
  <c i="1" r="AY109"/>
  <c i="10" r="J39"/>
  <c i="1" r="AX109"/>
  <c i="10"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07"/>
  <c r="BH207"/>
  <c r="BG207"/>
  <c r="BF207"/>
  <c r="T207"/>
  <c r="R207"/>
  <c r="P207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J125"/>
  <c r="J124"/>
  <c r="F124"/>
  <c r="F122"/>
  <c r="E120"/>
  <c r="J96"/>
  <c r="J95"/>
  <c r="F95"/>
  <c r="F93"/>
  <c r="E91"/>
  <c r="J22"/>
  <c r="E22"/>
  <c r="F96"/>
  <c r="J21"/>
  <c r="J16"/>
  <c r="J93"/>
  <c r="E7"/>
  <c r="E114"/>
  <c i="9" r="J41"/>
  <c r="J40"/>
  <c i="1" r="AY108"/>
  <c i="9" r="J39"/>
  <c i="1" r="AX108"/>
  <c i="9" r="BI512"/>
  <c r="BH512"/>
  <c r="BG512"/>
  <c r="BF512"/>
  <c r="T512"/>
  <c r="T511"/>
  <c r="R512"/>
  <c r="R511"/>
  <c r="P512"/>
  <c r="P511"/>
  <c r="BI509"/>
  <c r="BH509"/>
  <c r="BG509"/>
  <c r="BF509"/>
  <c r="T509"/>
  <c r="R509"/>
  <c r="P509"/>
  <c r="BI505"/>
  <c r="BH505"/>
  <c r="BG505"/>
  <c r="BF505"/>
  <c r="T505"/>
  <c r="R505"/>
  <c r="P505"/>
  <c r="BI501"/>
  <c r="BH501"/>
  <c r="BG501"/>
  <c r="BF501"/>
  <c r="T501"/>
  <c r="R501"/>
  <c r="P501"/>
  <c r="BI496"/>
  <c r="BH496"/>
  <c r="BG496"/>
  <c r="BF496"/>
  <c r="T496"/>
  <c r="T495"/>
  <c r="R496"/>
  <c r="R495"/>
  <c r="P496"/>
  <c r="P495"/>
  <c r="BI492"/>
  <c r="BH492"/>
  <c r="BG492"/>
  <c r="BF492"/>
  <c r="T492"/>
  <c r="R492"/>
  <c r="P492"/>
  <c r="BI490"/>
  <c r="BH490"/>
  <c r="BG490"/>
  <c r="BF490"/>
  <c r="T490"/>
  <c r="R490"/>
  <c r="P490"/>
  <c r="BI486"/>
  <c r="BH486"/>
  <c r="BG486"/>
  <c r="BF486"/>
  <c r="T486"/>
  <c r="R486"/>
  <c r="P486"/>
  <c r="BI479"/>
  <c r="BH479"/>
  <c r="BG479"/>
  <c r="BF479"/>
  <c r="T479"/>
  <c r="R479"/>
  <c r="P479"/>
  <c r="BI470"/>
  <c r="BH470"/>
  <c r="BG470"/>
  <c r="BF470"/>
  <c r="T470"/>
  <c r="R470"/>
  <c r="P470"/>
  <c r="BI466"/>
  <c r="BH466"/>
  <c r="BG466"/>
  <c r="BF466"/>
  <c r="T466"/>
  <c r="R466"/>
  <c r="P466"/>
  <c r="BI454"/>
  <c r="BH454"/>
  <c r="BG454"/>
  <c r="BF454"/>
  <c r="T454"/>
  <c r="R454"/>
  <c r="P454"/>
  <c r="BI443"/>
  <c r="BH443"/>
  <c r="BG443"/>
  <c r="BF443"/>
  <c r="T443"/>
  <c r="R443"/>
  <c r="P443"/>
  <c r="BI441"/>
  <c r="BH441"/>
  <c r="BG441"/>
  <c r="BF441"/>
  <c r="T441"/>
  <c r="R441"/>
  <c r="P441"/>
  <c r="BI431"/>
  <c r="BH431"/>
  <c r="BG431"/>
  <c r="BF431"/>
  <c r="T431"/>
  <c r="R431"/>
  <c r="P431"/>
  <c r="BI427"/>
  <c r="BH427"/>
  <c r="BG427"/>
  <c r="BF427"/>
  <c r="T427"/>
  <c r="R427"/>
  <c r="P427"/>
  <c r="BI422"/>
  <c r="BH422"/>
  <c r="BG422"/>
  <c r="BF422"/>
  <c r="T422"/>
  <c r="R422"/>
  <c r="P422"/>
  <c r="BI412"/>
  <c r="BH412"/>
  <c r="BG412"/>
  <c r="BF412"/>
  <c r="T412"/>
  <c r="R412"/>
  <c r="P412"/>
  <c r="BI398"/>
  <c r="BH398"/>
  <c r="BG398"/>
  <c r="BF398"/>
  <c r="T398"/>
  <c r="R398"/>
  <c r="P398"/>
  <c r="BI384"/>
  <c r="BH384"/>
  <c r="BG384"/>
  <c r="BF384"/>
  <c r="T384"/>
  <c r="R384"/>
  <c r="P384"/>
  <c r="BI379"/>
  <c r="BH379"/>
  <c r="BG379"/>
  <c r="BF379"/>
  <c r="T379"/>
  <c r="R379"/>
  <c r="P379"/>
  <c r="BI374"/>
  <c r="BH374"/>
  <c r="BG374"/>
  <c r="BF374"/>
  <c r="T374"/>
  <c r="R374"/>
  <c r="P374"/>
  <c r="BI370"/>
  <c r="BH370"/>
  <c r="BG370"/>
  <c r="BF370"/>
  <c r="T370"/>
  <c r="R370"/>
  <c r="P370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4"/>
  <c r="BH354"/>
  <c r="BG354"/>
  <c r="BF354"/>
  <c r="T354"/>
  <c r="R354"/>
  <c r="P354"/>
  <c r="BI349"/>
  <c r="BH349"/>
  <c r="BG349"/>
  <c r="BF349"/>
  <c r="T349"/>
  <c r="R349"/>
  <c r="P349"/>
  <c r="BI344"/>
  <c r="BH344"/>
  <c r="BG344"/>
  <c r="BF344"/>
  <c r="T344"/>
  <c r="R344"/>
  <c r="P344"/>
  <c r="BI340"/>
  <c r="BH340"/>
  <c r="BG340"/>
  <c r="BF340"/>
  <c r="T340"/>
  <c r="R340"/>
  <c r="P340"/>
  <c r="BI336"/>
  <c r="BH336"/>
  <c r="BG336"/>
  <c r="BF336"/>
  <c r="T336"/>
  <c r="R336"/>
  <c r="P336"/>
  <c r="BI330"/>
  <c r="BH330"/>
  <c r="BG330"/>
  <c r="BF330"/>
  <c r="T330"/>
  <c r="R330"/>
  <c r="P330"/>
  <c r="BI327"/>
  <c r="BH327"/>
  <c r="BG327"/>
  <c r="BF327"/>
  <c r="T327"/>
  <c r="R327"/>
  <c r="P327"/>
  <c r="BI322"/>
  <c r="BH322"/>
  <c r="BG322"/>
  <c r="BF322"/>
  <c r="T322"/>
  <c r="R322"/>
  <c r="P322"/>
  <c r="BI320"/>
  <c r="BH320"/>
  <c r="BG320"/>
  <c r="BF320"/>
  <c r="T320"/>
  <c r="R320"/>
  <c r="P320"/>
  <c r="BI310"/>
  <c r="BH310"/>
  <c r="BG310"/>
  <c r="BF310"/>
  <c r="T310"/>
  <c r="R310"/>
  <c r="P310"/>
  <c r="BI300"/>
  <c r="BH300"/>
  <c r="BG300"/>
  <c r="BF300"/>
  <c r="T300"/>
  <c r="R300"/>
  <c r="P300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69"/>
  <c r="BH269"/>
  <c r="BG269"/>
  <c r="BF269"/>
  <c r="T269"/>
  <c r="R269"/>
  <c r="P269"/>
  <c r="BI262"/>
  <c r="BH262"/>
  <c r="BG262"/>
  <c r="BF262"/>
  <c r="T262"/>
  <c r="R262"/>
  <c r="P262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5"/>
  <c r="BH225"/>
  <c r="BG225"/>
  <c r="BF225"/>
  <c r="T225"/>
  <c r="R225"/>
  <c r="P225"/>
  <c r="BI221"/>
  <c r="BH221"/>
  <c r="BG221"/>
  <c r="BF221"/>
  <c r="T221"/>
  <c r="R221"/>
  <c r="P221"/>
  <c r="BI211"/>
  <c r="BH211"/>
  <c r="BG211"/>
  <c r="BF211"/>
  <c r="T211"/>
  <c r="R211"/>
  <c r="P211"/>
  <c r="BI201"/>
  <c r="BH201"/>
  <c r="BG201"/>
  <c r="BF201"/>
  <c r="T201"/>
  <c r="R201"/>
  <c r="P201"/>
  <c r="BI193"/>
  <c r="BH193"/>
  <c r="BG193"/>
  <c r="BF193"/>
  <c r="T193"/>
  <c r="R193"/>
  <c r="P193"/>
  <c r="BI188"/>
  <c r="BH188"/>
  <c r="BG188"/>
  <c r="BF188"/>
  <c r="T188"/>
  <c r="T187"/>
  <c r="R188"/>
  <c r="R187"/>
  <c r="P188"/>
  <c r="P187"/>
  <c r="BI185"/>
  <c r="BH185"/>
  <c r="BG185"/>
  <c r="BF185"/>
  <c r="T185"/>
  <c r="R185"/>
  <c r="P185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J134"/>
  <c r="J133"/>
  <c r="F133"/>
  <c r="F131"/>
  <c r="E129"/>
  <c r="J96"/>
  <c r="J95"/>
  <c r="F95"/>
  <c r="F93"/>
  <c r="E91"/>
  <c r="J22"/>
  <c r="E22"/>
  <c r="F96"/>
  <c r="J21"/>
  <c r="J16"/>
  <c r="J93"/>
  <c r="E7"/>
  <c r="E123"/>
  <c i="8" r="J39"/>
  <c r="J38"/>
  <c i="1" r="AY105"/>
  <c i="8" r="J37"/>
  <c i="1" r="AX105"/>
  <c i="8" r="BI138"/>
  <c r="BH138"/>
  <c r="BG138"/>
  <c r="BF138"/>
  <c r="T138"/>
  <c r="T137"/>
  <c r="R138"/>
  <c r="R137"/>
  <c r="P138"/>
  <c r="P137"/>
  <c r="BI134"/>
  <c r="BH134"/>
  <c r="BG134"/>
  <c r="BF134"/>
  <c r="T134"/>
  <c r="T133"/>
  <c r="R134"/>
  <c r="R133"/>
  <c r="P134"/>
  <c r="P133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4"/>
  <c r="J93"/>
  <c r="F93"/>
  <c r="F91"/>
  <c r="E89"/>
  <c r="J20"/>
  <c r="E20"/>
  <c r="F121"/>
  <c r="J19"/>
  <c r="J14"/>
  <c r="J91"/>
  <c r="E7"/>
  <c r="E112"/>
  <c i="7" r="J41"/>
  <c r="J40"/>
  <c i="1" r="AY104"/>
  <c i="7" r="J39"/>
  <c i="1" r="AX104"/>
  <c i="7" r="BI177"/>
  <c r="BH177"/>
  <c r="BG177"/>
  <c r="BF177"/>
  <c r="T177"/>
  <c r="T176"/>
  <c r="R177"/>
  <c r="R176"/>
  <c r="P177"/>
  <c r="P176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J125"/>
  <c r="J124"/>
  <c r="F124"/>
  <c r="F122"/>
  <c r="E120"/>
  <c r="J96"/>
  <c r="J95"/>
  <c r="F95"/>
  <c r="F93"/>
  <c r="E91"/>
  <c r="J22"/>
  <c r="E22"/>
  <c r="F125"/>
  <c r="J21"/>
  <c r="J16"/>
  <c r="J122"/>
  <c r="E7"/>
  <c r="E114"/>
  <c i="6" r="J41"/>
  <c r="J40"/>
  <c i="1" r="AY103"/>
  <c i="6" r="J39"/>
  <c i="1" r="AX103"/>
  <c i="6" r="BI472"/>
  <c r="BH472"/>
  <c r="BG472"/>
  <c r="BF472"/>
  <c r="T472"/>
  <c r="R472"/>
  <c r="P472"/>
  <c r="BI468"/>
  <c r="BH468"/>
  <c r="BG468"/>
  <c r="BF468"/>
  <c r="T468"/>
  <c r="R468"/>
  <c r="P468"/>
  <c r="BI465"/>
  <c r="BH465"/>
  <c r="BG465"/>
  <c r="BF465"/>
  <c r="T465"/>
  <c r="R465"/>
  <c r="P465"/>
  <c r="BI460"/>
  <c r="BH460"/>
  <c r="BG460"/>
  <c r="BF460"/>
  <c r="T460"/>
  <c r="R460"/>
  <c r="P460"/>
  <c r="BI448"/>
  <c r="BH448"/>
  <c r="BG448"/>
  <c r="BF448"/>
  <c r="T448"/>
  <c r="R448"/>
  <c r="P448"/>
  <c r="BI443"/>
  <c r="BH443"/>
  <c r="BG443"/>
  <c r="BF443"/>
  <c r="T443"/>
  <c r="T442"/>
  <c r="R443"/>
  <c r="R442"/>
  <c r="P443"/>
  <c r="P442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19"/>
  <c r="BH419"/>
  <c r="BG419"/>
  <c r="BF419"/>
  <c r="T419"/>
  <c r="R419"/>
  <c r="P419"/>
  <c r="BI417"/>
  <c r="BH417"/>
  <c r="BG417"/>
  <c r="BF417"/>
  <c r="T417"/>
  <c r="R417"/>
  <c r="P417"/>
  <c r="BI413"/>
  <c r="BH413"/>
  <c r="BG413"/>
  <c r="BF413"/>
  <c r="T413"/>
  <c r="R413"/>
  <c r="P413"/>
  <c r="BI411"/>
  <c r="BH411"/>
  <c r="BG411"/>
  <c r="BF411"/>
  <c r="T411"/>
  <c r="R411"/>
  <c r="P411"/>
  <c r="BI407"/>
  <c r="BH407"/>
  <c r="BG407"/>
  <c r="BF407"/>
  <c r="T407"/>
  <c r="R407"/>
  <c r="P407"/>
  <c r="BI401"/>
  <c r="BH401"/>
  <c r="BG401"/>
  <c r="BF401"/>
  <c r="T401"/>
  <c r="R401"/>
  <c r="P401"/>
  <c r="BI380"/>
  <c r="BH380"/>
  <c r="BG380"/>
  <c r="BF380"/>
  <c r="T380"/>
  <c r="R380"/>
  <c r="P380"/>
  <c r="BI375"/>
  <c r="BH375"/>
  <c r="BG375"/>
  <c r="BF375"/>
  <c r="T375"/>
  <c r="R375"/>
  <c r="P375"/>
  <c r="BI367"/>
  <c r="BH367"/>
  <c r="BG367"/>
  <c r="BF367"/>
  <c r="T367"/>
  <c r="R367"/>
  <c r="P367"/>
  <c r="BI360"/>
  <c r="BH360"/>
  <c r="BG360"/>
  <c r="BF360"/>
  <c r="T360"/>
  <c r="R360"/>
  <c r="P360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6"/>
  <c r="BH346"/>
  <c r="BG346"/>
  <c r="BF346"/>
  <c r="T346"/>
  <c r="T345"/>
  <c r="R346"/>
  <c r="R345"/>
  <c r="P346"/>
  <c r="P345"/>
  <c r="BI338"/>
  <c r="BH338"/>
  <c r="BG338"/>
  <c r="BF338"/>
  <c r="T338"/>
  <c r="R338"/>
  <c r="P338"/>
  <c r="BI331"/>
  <c r="BH331"/>
  <c r="BG331"/>
  <c r="BF331"/>
  <c r="T331"/>
  <c r="R331"/>
  <c r="P331"/>
  <c r="BI322"/>
  <c r="BH322"/>
  <c r="BG322"/>
  <c r="BF322"/>
  <c r="T322"/>
  <c r="R322"/>
  <c r="P322"/>
  <c r="BI317"/>
  <c r="BH317"/>
  <c r="BG317"/>
  <c r="BF317"/>
  <c r="T317"/>
  <c r="R317"/>
  <c r="P317"/>
  <c r="BI312"/>
  <c r="BH312"/>
  <c r="BG312"/>
  <c r="BF312"/>
  <c r="T312"/>
  <c r="R312"/>
  <c r="P312"/>
  <c r="BI307"/>
  <c r="BH307"/>
  <c r="BG307"/>
  <c r="BF307"/>
  <c r="T307"/>
  <c r="R307"/>
  <c r="P307"/>
  <c r="BI303"/>
  <c r="BH303"/>
  <c r="BG303"/>
  <c r="BF303"/>
  <c r="T303"/>
  <c r="R303"/>
  <c r="P303"/>
  <c r="BI298"/>
  <c r="BH298"/>
  <c r="BG298"/>
  <c r="BF298"/>
  <c r="T298"/>
  <c r="R298"/>
  <c r="P298"/>
  <c r="BI296"/>
  <c r="BH296"/>
  <c r="BG296"/>
  <c r="BF296"/>
  <c r="T296"/>
  <c r="R296"/>
  <c r="P296"/>
  <c r="BI289"/>
  <c r="BH289"/>
  <c r="BG289"/>
  <c r="BF289"/>
  <c r="T289"/>
  <c r="R289"/>
  <c r="P289"/>
  <c r="BI287"/>
  <c r="BH287"/>
  <c r="BG287"/>
  <c r="BF287"/>
  <c r="T287"/>
  <c r="R287"/>
  <c r="P287"/>
  <c r="BI280"/>
  <c r="BH280"/>
  <c r="BG280"/>
  <c r="BF280"/>
  <c r="T280"/>
  <c r="R280"/>
  <c r="P280"/>
  <c r="BI275"/>
  <c r="BH275"/>
  <c r="BG275"/>
  <c r="BF275"/>
  <c r="T275"/>
  <c r="R275"/>
  <c r="P275"/>
  <c r="BI273"/>
  <c r="BH273"/>
  <c r="BG273"/>
  <c r="BF273"/>
  <c r="T273"/>
  <c r="R273"/>
  <c r="P273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0"/>
  <c r="BH250"/>
  <c r="BG250"/>
  <c r="BF250"/>
  <c r="T250"/>
  <c r="R250"/>
  <c r="P250"/>
  <c r="BI248"/>
  <c r="BH248"/>
  <c r="BG248"/>
  <c r="BF248"/>
  <c r="T248"/>
  <c r="R248"/>
  <c r="P248"/>
  <c r="BI241"/>
  <c r="BH241"/>
  <c r="BG241"/>
  <c r="BF241"/>
  <c r="T241"/>
  <c r="R241"/>
  <c r="P241"/>
  <c r="BI233"/>
  <c r="BH233"/>
  <c r="BG233"/>
  <c r="BF233"/>
  <c r="T233"/>
  <c r="R233"/>
  <c r="P233"/>
  <c r="BI225"/>
  <c r="BH225"/>
  <c r="BG225"/>
  <c r="BF225"/>
  <c r="T225"/>
  <c r="R225"/>
  <c r="P225"/>
  <c r="BI221"/>
  <c r="BH221"/>
  <c r="BG221"/>
  <c r="BF221"/>
  <c r="T221"/>
  <c r="R221"/>
  <c r="P221"/>
  <c r="BI219"/>
  <c r="BH219"/>
  <c r="BG219"/>
  <c r="BF219"/>
  <c r="T219"/>
  <c r="R219"/>
  <c r="P219"/>
  <c r="BI212"/>
  <c r="BH212"/>
  <c r="BG212"/>
  <c r="BF212"/>
  <c r="T212"/>
  <c r="R212"/>
  <c r="P212"/>
  <c r="BI209"/>
  <c r="BH209"/>
  <c r="BG209"/>
  <c r="BF209"/>
  <c r="T209"/>
  <c r="R209"/>
  <c r="P209"/>
  <c r="BI200"/>
  <c r="BH200"/>
  <c r="BG200"/>
  <c r="BF200"/>
  <c r="T200"/>
  <c r="R200"/>
  <c r="P200"/>
  <c r="BI197"/>
  <c r="BH197"/>
  <c r="BG197"/>
  <c r="BF197"/>
  <c r="T197"/>
  <c r="R197"/>
  <c r="P197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8"/>
  <c r="BH178"/>
  <c r="BG178"/>
  <c r="BF178"/>
  <c r="T178"/>
  <c r="R178"/>
  <c r="P178"/>
  <c r="BI158"/>
  <c r="BH158"/>
  <c r="BG158"/>
  <c r="BF158"/>
  <c r="T158"/>
  <c r="R158"/>
  <c r="P158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38"/>
  <c r="BH138"/>
  <c r="BG138"/>
  <c r="BF138"/>
  <c r="T138"/>
  <c r="R138"/>
  <c r="P138"/>
  <c r="J132"/>
  <c r="J131"/>
  <c r="F131"/>
  <c r="F129"/>
  <c r="E127"/>
  <c r="J96"/>
  <c r="J95"/>
  <c r="F95"/>
  <c r="F93"/>
  <c r="E91"/>
  <c r="J22"/>
  <c r="E22"/>
  <c r="F96"/>
  <c r="J21"/>
  <c r="J16"/>
  <c r="J93"/>
  <c r="E7"/>
  <c r="E121"/>
  <c i="5" r="J39"/>
  <c r="J38"/>
  <c i="1" r="AY100"/>
  <c i="5" r="J37"/>
  <c i="1" r="AX100"/>
  <c i="5" r="BI125"/>
  <c r="BH125"/>
  <c r="BG125"/>
  <c r="BF125"/>
  <c r="T125"/>
  <c r="T124"/>
  <c r="T123"/>
  <c r="T122"/>
  <c r="R125"/>
  <c r="R124"/>
  <c r="R123"/>
  <c r="R122"/>
  <c r="P125"/>
  <c r="P124"/>
  <c r="P123"/>
  <c r="P122"/>
  <c i="1" r="AU100"/>
  <c i="5" r="J119"/>
  <c r="J118"/>
  <c r="F118"/>
  <c r="F116"/>
  <c r="E114"/>
  <c r="J94"/>
  <c r="J93"/>
  <c r="F93"/>
  <c r="F91"/>
  <c r="E89"/>
  <c r="J20"/>
  <c r="E20"/>
  <c r="F119"/>
  <c r="J19"/>
  <c r="J14"/>
  <c r="J91"/>
  <c r="E7"/>
  <c r="E110"/>
  <c i="4" r="J39"/>
  <c r="J38"/>
  <c i="1" r="AY99"/>
  <c i="4" r="J37"/>
  <c i="1" r="AX99"/>
  <c i="4" r="BI276"/>
  <c r="BH276"/>
  <c r="BG276"/>
  <c r="BF276"/>
  <c r="T276"/>
  <c r="T275"/>
  <c r="R276"/>
  <c r="R275"/>
  <c r="P276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0"/>
  <c r="BH240"/>
  <c r="BG240"/>
  <c r="BF240"/>
  <c r="T240"/>
  <c r="R240"/>
  <c r="P240"/>
  <c r="BI233"/>
  <c r="BH233"/>
  <c r="BG233"/>
  <c r="BF233"/>
  <c r="T233"/>
  <c r="R233"/>
  <c r="P233"/>
  <c r="BI231"/>
  <c r="BH231"/>
  <c r="BG231"/>
  <c r="BF231"/>
  <c r="T231"/>
  <c r="R231"/>
  <c r="P231"/>
  <c r="BI227"/>
  <c r="BH227"/>
  <c r="BG227"/>
  <c r="BF227"/>
  <c r="T227"/>
  <c r="R227"/>
  <c r="P227"/>
  <c r="BI220"/>
  <c r="BH220"/>
  <c r="BG220"/>
  <c r="BF220"/>
  <c r="T220"/>
  <c r="R220"/>
  <c r="P220"/>
  <c r="BI213"/>
  <c r="BH213"/>
  <c r="BG213"/>
  <c r="BF213"/>
  <c r="T213"/>
  <c r="R213"/>
  <c r="P213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7"/>
  <c r="BH187"/>
  <c r="BG187"/>
  <c r="BF187"/>
  <c r="T187"/>
  <c r="R187"/>
  <c r="P187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2"/>
  <c r="BH152"/>
  <c r="BG152"/>
  <c r="BF152"/>
  <c r="T152"/>
  <c r="R152"/>
  <c r="P152"/>
  <c r="BI150"/>
  <c r="BH150"/>
  <c r="BG150"/>
  <c r="BF150"/>
  <c r="T150"/>
  <c r="R150"/>
  <c r="P150"/>
  <c r="BI145"/>
  <c r="BH145"/>
  <c r="BG145"/>
  <c r="BF145"/>
  <c r="T145"/>
  <c r="R145"/>
  <c r="P145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91"/>
  <c r="E7"/>
  <c r="E114"/>
  <c i="3" r="J39"/>
  <c r="J38"/>
  <c i="1" r="AY97"/>
  <c i="3" r="J37"/>
  <c i="1" r="AX97"/>
  <c i="3" r="BI125"/>
  <c r="BH125"/>
  <c r="BG125"/>
  <c r="BF125"/>
  <c r="T125"/>
  <c r="T124"/>
  <c r="T123"/>
  <c r="T122"/>
  <c r="R125"/>
  <c r="R124"/>
  <c r="R123"/>
  <c r="R122"/>
  <c r="P125"/>
  <c r="P124"/>
  <c r="P123"/>
  <c r="P122"/>
  <c i="1" r="AU97"/>
  <c i="3" r="J119"/>
  <c r="J118"/>
  <c r="F118"/>
  <c r="F116"/>
  <c r="E114"/>
  <c r="J94"/>
  <c r="J93"/>
  <c r="F93"/>
  <c r="F91"/>
  <c r="E89"/>
  <c r="J20"/>
  <c r="E20"/>
  <c r="F119"/>
  <c r="J19"/>
  <c r="J14"/>
  <c r="J116"/>
  <c r="E7"/>
  <c r="E110"/>
  <c i="2" r="T140"/>
  <c r="R140"/>
  <c r="P140"/>
  <c r="BK140"/>
  <c r="J140"/>
  <c r="J101"/>
  <c r="J39"/>
  <c r="J38"/>
  <c i="1" r="AY96"/>
  <c i="2" r="J37"/>
  <c i="1" r="AX96"/>
  <c i="2" r="BI264"/>
  <c r="BH264"/>
  <c r="BG264"/>
  <c r="BF264"/>
  <c r="T264"/>
  <c r="T263"/>
  <c r="R264"/>
  <c r="R263"/>
  <c r="P264"/>
  <c r="P263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6"/>
  <c r="BH226"/>
  <c r="BG226"/>
  <c r="BF226"/>
  <c r="T226"/>
  <c r="R226"/>
  <c r="P226"/>
  <c r="BI215"/>
  <c r="BH215"/>
  <c r="BG215"/>
  <c r="BF215"/>
  <c r="T215"/>
  <c r="R215"/>
  <c r="P215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8"/>
  <c r="BH198"/>
  <c r="BG198"/>
  <c r="BF198"/>
  <c r="T198"/>
  <c r="R198"/>
  <c r="P198"/>
  <c r="BI189"/>
  <c r="BH189"/>
  <c r="BG189"/>
  <c r="BF189"/>
  <c r="T189"/>
  <c r="R189"/>
  <c r="P189"/>
  <c r="BI182"/>
  <c r="BH182"/>
  <c r="BG182"/>
  <c r="BF182"/>
  <c r="T182"/>
  <c r="R182"/>
  <c r="P182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91"/>
  <c r="E7"/>
  <c r="E114"/>
  <c i="1" r="L90"/>
  <c r="AM90"/>
  <c r="AM89"/>
  <c r="L89"/>
  <c r="AM87"/>
  <c r="L87"/>
  <c r="L85"/>
  <c r="L84"/>
  <c i="11" r="J135"/>
  <c i="10" r="BK188"/>
  <c r="BK185"/>
  <c r="J165"/>
  <c r="BK160"/>
  <c r="J155"/>
  <c r="BK150"/>
  <c r="BK145"/>
  <c r="BK142"/>
  <c r="J134"/>
  <c i="9" r="BK512"/>
  <c r="BK509"/>
  <c r="J505"/>
  <c r="J501"/>
  <c r="BK496"/>
  <c r="J492"/>
  <c r="BK490"/>
  <c r="BK486"/>
  <c r="J479"/>
  <c r="J470"/>
  <c r="BK466"/>
  <c r="BK454"/>
  <c r="J443"/>
  <c r="J441"/>
  <c r="BK431"/>
  <c r="J427"/>
  <c r="J412"/>
  <c r="BK384"/>
  <c r="J379"/>
  <c r="J374"/>
  <c r="BK370"/>
  <c r="BK362"/>
  <c r="J360"/>
  <c r="J354"/>
  <c r="J336"/>
  <c r="BK322"/>
  <c r="J320"/>
  <c r="J310"/>
  <c r="BK300"/>
  <c r="BK291"/>
  <c r="BK288"/>
  <c r="BK285"/>
  <c r="BK274"/>
  <c r="J256"/>
  <c r="BK252"/>
  <c r="BK248"/>
  <c r="J238"/>
  <c r="BK234"/>
  <c r="BK230"/>
  <c r="J225"/>
  <c r="BK221"/>
  <c r="BK211"/>
  <c r="BK193"/>
  <c r="J185"/>
  <c r="J179"/>
  <c r="J175"/>
  <c r="J171"/>
  <c r="J168"/>
  <c r="BK165"/>
  <c r="BK162"/>
  <c r="BK159"/>
  <c r="J155"/>
  <c r="J153"/>
  <c r="J142"/>
  <c r="BK140"/>
  <c i="8" r="J134"/>
  <c r="BK130"/>
  <c i="7" r="J170"/>
  <c r="BK166"/>
  <c r="BK159"/>
  <c r="BK151"/>
  <c r="J146"/>
  <c r="BK142"/>
  <c r="BK139"/>
  <c r="BK136"/>
  <c i="6" r="BK448"/>
  <c r="J437"/>
  <c r="J423"/>
  <c r="BK380"/>
  <c r="BK375"/>
  <c r="J367"/>
  <c r="BK360"/>
  <c r="J353"/>
  <c r="BK322"/>
  <c r="BK312"/>
  <c r="J303"/>
  <c r="BK296"/>
  <c r="J289"/>
  <c r="BK280"/>
  <c r="J273"/>
  <c r="BK266"/>
  <c r="J263"/>
  <c r="J259"/>
  <c r="BK248"/>
  <c r="BK241"/>
  <c r="J233"/>
  <c r="BK221"/>
  <c r="BK219"/>
  <c r="BK212"/>
  <c r="J209"/>
  <c r="BK192"/>
  <c r="J184"/>
  <c r="BK178"/>
  <c r="J151"/>
  <c r="J147"/>
  <c r="BK138"/>
  <c i="4" r="BK268"/>
  <c r="BK266"/>
  <c r="J263"/>
  <c r="J255"/>
  <c r="BK240"/>
  <c r="BK233"/>
  <c r="J231"/>
  <c r="BK213"/>
  <c r="J200"/>
  <c r="J187"/>
  <c r="J178"/>
  <c r="J169"/>
  <c r="J159"/>
  <c r="J152"/>
  <c r="J150"/>
  <c r="BK145"/>
  <c r="J137"/>
  <c r="J129"/>
  <c i="2" r="BK264"/>
  <c r="J261"/>
  <c r="BK258"/>
  <c r="J256"/>
  <c r="J254"/>
  <c r="J245"/>
  <c r="J243"/>
  <c r="J237"/>
  <c r="BK232"/>
  <c r="J230"/>
  <c r="BK226"/>
  <c r="J210"/>
  <c r="J204"/>
  <c r="J198"/>
  <c r="BK182"/>
  <c r="J163"/>
  <c r="J145"/>
  <c r="BK141"/>
  <c r="BK138"/>
  <c r="J133"/>
  <c r="BK131"/>
  <c r="J129"/>
  <c i="1" r="AS107"/>
  <c i="11" r="BK131"/>
  <c i="10" r="BK222"/>
  <c r="J219"/>
  <c r="BK216"/>
  <c r="BK213"/>
  <c r="BK207"/>
  <c r="J196"/>
  <c r="J188"/>
  <c r="J185"/>
  <c r="J181"/>
  <c r="J173"/>
  <c r="J160"/>
  <c r="BK138"/>
  <c i="9" r="BK422"/>
  <c r="BK398"/>
  <c r="J384"/>
  <c r="BK374"/>
  <c r="J370"/>
  <c r="BK368"/>
  <c r="J365"/>
  <c r="J362"/>
  <c r="BK358"/>
  <c r="J349"/>
  <c r="J344"/>
  <c r="J340"/>
  <c r="BK336"/>
  <c r="BK330"/>
  <c r="J327"/>
  <c r="BK320"/>
  <c r="J293"/>
  <c r="J288"/>
  <c r="J285"/>
  <c r="J282"/>
  <c r="J279"/>
  <c r="J277"/>
  <c r="J269"/>
  <c r="BK262"/>
  <c r="BK256"/>
  <c r="J252"/>
  <c r="J244"/>
  <c r="BK240"/>
  <c r="J230"/>
  <c r="BK225"/>
  <c r="J221"/>
  <c r="J201"/>
  <c r="J193"/>
  <c r="BK188"/>
  <c r="BK185"/>
  <c r="BK171"/>
  <c r="J165"/>
  <c r="BK153"/>
  <c r="J144"/>
  <c r="J140"/>
  <c i="8" r="BK138"/>
  <c r="BK134"/>
  <c r="J130"/>
  <c r="J127"/>
  <c i="7" r="BK177"/>
  <c r="J174"/>
  <c r="J166"/>
  <c r="BK162"/>
  <c r="J159"/>
  <c r="BK155"/>
  <c r="J151"/>
  <c r="BK146"/>
  <c r="J142"/>
  <c i="6" r="J472"/>
  <c r="BK468"/>
  <c r="BK465"/>
  <c r="BK460"/>
  <c r="J448"/>
  <c r="BK443"/>
  <c r="J440"/>
  <c r="BK437"/>
  <c r="J434"/>
  <c r="BK426"/>
  <c r="BK423"/>
  <c r="BK419"/>
  <c r="J417"/>
  <c r="BK413"/>
  <c r="BK411"/>
  <c r="BK407"/>
  <c r="BK401"/>
  <c r="J380"/>
  <c r="J375"/>
  <c r="BK367"/>
  <c r="BK351"/>
  <c r="BK349"/>
  <c r="BK346"/>
  <c r="J338"/>
  <c r="J331"/>
  <c r="J317"/>
  <c r="J307"/>
  <c r="J298"/>
  <c r="J296"/>
  <c r="BK287"/>
  <c r="J280"/>
  <c r="BK275"/>
  <c r="BK268"/>
  <c r="J266"/>
  <c r="BK263"/>
  <c r="BK250"/>
  <c r="J248"/>
  <c r="J241"/>
  <c r="BK225"/>
  <c r="J212"/>
  <c r="BK209"/>
  <c r="BK200"/>
  <c r="J197"/>
  <c r="BK188"/>
  <c r="J180"/>
  <c r="J158"/>
  <c r="J149"/>
  <c r="BK147"/>
  <c i="5" r="BK125"/>
  <c i="4" r="J276"/>
  <c r="BK270"/>
  <c r="J268"/>
  <c r="J257"/>
  <c r="J249"/>
  <c r="J246"/>
  <c r="J233"/>
  <c r="J227"/>
  <c r="BK220"/>
  <c r="J213"/>
  <c r="J196"/>
  <c r="BK192"/>
  <c r="J176"/>
  <c r="BK174"/>
  <c r="BK150"/>
  <c r="J135"/>
  <c r="J131"/>
  <c i="3" r="BK125"/>
  <c i="2" r="J258"/>
  <c r="BK256"/>
  <c r="BK254"/>
  <c r="BK251"/>
  <c r="J247"/>
  <c r="BK245"/>
  <c r="BK239"/>
  <c r="J239"/>
  <c r="BK234"/>
  <c r="J232"/>
  <c r="BK230"/>
  <c r="J206"/>
  <c r="BK202"/>
  <c r="BK198"/>
  <c r="J189"/>
  <c r="J182"/>
  <c r="BK167"/>
  <c r="BK163"/>
  <c r="J159"/>
  <c r="BK145"/>
  <c r="J141"/>
  <c i="1" r="AS102"/>
  <c r="AS98"/>
  <c i="11" r="J131"/>
  <c i="10" r="J222"/>
  <c r="BK219"/>
  <c r="J216"/>
  <c r="J213"/>
  <c r="J207"/>
  <c r="J200"/>
  <c r="BK196"/>
  <c r="J192"/>
  <c r="BK181"/>
  <c r="BK177"/>
  <c r="BK173"/>
  <c r="J169"/>
  <c r="J167"/>
  <c r="BK165"/>
  <c r="BK155"/>
  <c r="J150"/>
  <c r="J145"/>
  <c r="J131"/>
  <c i="9" r="J512"/>
  <c i="4" r="BK276"/>
  <c r="BK273"/>
  <c r="J270"/>
  <c r="J266"/>
  <c r="BK259"/>
  <c r="BK257"/>
  <c r="J251"/>
  <c r="BK249"/>
  <c r="BK244"/>
  <c r="J240"/>
  <c r="BK196"/>
  <c r="J192"/>
  <c r="BK187"/>
  <c r="BK178"/>
  <c r="BK176"/>
  <c r="J174"/>
  <c r="J171"/>
  <c r="BK169"/>
  <c r="BK165"/>
  <c r="BK162"/>
  <c r="BK137"/>
  <c r="BK135"/>
  <c r="BK133"/>
  <c r="BK131"/>
  <c i="11" r="BK135"/>
  <c r="BK127"/>
  <c r="J127"/>
  <c i="10" r="BK200"/>
  <c r="BK192"/>
  <c r="J177"/>
  <c r="BK169"/>
  <c r="BK167"/>
  <c r="J142"/>
  <c r="J138"/>
  <c r="BK134"/>
  <c r="BK131"/>
  <c i="9" r="J509"/>
  <c r="BK505"/>
  <c r="BK501"/>
  <c r="J496"/>
  <c r="BK492"/>
  <c r="J490"/>
  <c r="J486"/>
  <c r="BK479"/>
  <c r="BK470"/>
  <c r="J466"/>
  <c r="J454"/>
  <c r="BK443"/>
  <c r="BK441"/>
  <c r="J431"/>
  <c r="BK427"/>
  <c r="J422"/>
  <c r="BK412"/>
  <c r="J398"/>
  <c r="BK379"/>
  <c r="J368"/>
  <c r="BK365"/>
  <c r="BK360"/>
  <c r="J358"/>
  <c r="BK354"/>
  <c r="BK349"/>
  <c r="BK344"/>
  <c r="BK340"/>
  <c r="J330"/>
  <c r="BK327"/>
  <c r="J322"/>
  <c r="BK310"/>
  <c r="J300"/>
  <c r="BK293"/>
  <c r="J291"/>
  <c r="BK282"/>
  <c r="BK279"/>
  <c r="BK277"/>
  <c r="J274"/>
  <c r="BK269"/>
  <c r="J262"/>
  <c r="J248"/>
  <c r="BK244"/>
  <c r="J240"/>
  <c r="BK238"/>
  <c r="J234"/>
  <c r="J211"/>
  <c r="BK201"/>
  <c r="J188"/>
  <c r="BK179"/>
  <c r="BK175"/>
  <c r="BK168"/>
  <c r="J162"/>
  <c r="J159"/>
  <c r="BK155"/>
  <c r="BK144"/>
  <c r="BK142"/>
  <c i="8" r="J138"/>
  <c r="BK127"/>
  <c i="7" r="J177"/>
  <c r="BK174"/>
  <c r="BK170"/>
  <c r="J162"/>
  <c r="J155"/>
  <c r="J139"/>
  <c r="J136"/>
  <c r="BK131"/>
  <c r="J131"/>
  <c i="6" r="BK472"/>
  <c r="J468"/>
  <c r="J465"/>
  <c r="J460"/>
  <c r="J443"/>
  <c r="BK440"/>
  <c r="BK434"/>
  <c r="BK431"/>
  <c r="J431"/>
  <c r="BK429"/>
  <c r="J429"/>
  <c r="J426"/>
  <c r="J419"/>
  <c r="BK417"/>
  <c r="J413"/>
  <c r="J411"/>
  <c r="J407"/>
  <c r="J401"/>
  <c r="J360"/>
  <c r="BK353"/>
  <c r="J351"/>
  <c r="J349"/>
  <c r="J346"/>
  <c r="BK338"/>
  <c r="BK331"/>
  <c r="J322"/>
  <c r="BK317"/>
  <c r="J312"/>
  <c r="BK307"/>
  <c r="BK303"/>
  <c r="BK298"/>
  <c r="BK289"/>
  <c r="J287"/>
  <c r="J275"/>
  <c r="BK273"/>
  <c r="J268"/>
  <c r="BK259"/>
  <c r="J250"/>
  <c r="BK233"/>
  <c r="J225"/>
  <c r="J221"/>
  <c r="J219"/>
  <c r="J200"/>
  <c r="BK197"/>
  <c r="J192"/>
  <c r="J188"/>
  <c r="BK184"/>
  <c r="BK180"/>
  <c r="J178"/>
  <c r="BK158"/>
  <c r="BK151"/>
  <c r="BK149"/>
  <c r="J138"/>
  <c i="5" r="J125"/>
  <c i="4" r="J273"/>
  <c r="BK263"/>
  <c r="J259"/>
  <c r="BK255"/>
  <c r="BK251"/>
  <c r="BK246"/>
  <c r="J244"/>
  <c r="BK231"/>
  <c r="BK227"/>
  <c r="J220"/>
  <c r="BK200"/>
  <c r="BK171"/>
  <c r="J165"/>
  <c r="J162"/>
  <c r="BK159"/>
  <c r="BK152"/>
  <c r="J145"/>
  <c r="J133"/>
  <c r="BK129"/>
  <c i="3" r="J125"/>
  <c i="2" r="J264"/>
  <c r="BK261"/>
  <c r="J251"/>
  <c r="BK247"/>
  <c r="BK243"/>
  <c r="BK237"/>
  <c r="J234"/>
  <c r="J226"/>
  <c r="BK215"/>
  <c r="J215"/>
  <c r="BK210"/>
  <c r="BK206"/>
  <c r="BK204"/>
  <c r="J202"/>
  <c r="BK189"/>
  <c r="J167"/>
  <c r="BK159"/>
  <c r="J138"/>
  <c r="BK133"/>
  <c r="J131"/>
  <c r="BK129"/>
  <c i="1" r="AS95"/>
  <c i="5" r="F37"/>
  <c i="1" r="BB100"/>
  <c i="3" r="F39"/>
  <c i="1" r="BD97"/>
  <c i="5" r="F38"/>
  <c i="1" r="BC100"/>
  <c i="3" r="F38"/>
  <c i="1" r="BC97"/>
  <c i="5" r="F39"/>
  <c i="1" r="BD100"/>
  <c i="5" r="J36"/>
  <c i="1" r="AW100"/>
  <c i="3" r="F37"/>
  <c i="1" r="BB97"/>
  <c i="3" r="J36"/>
  <c i="1" r="AW97"/>
  <c i="11" l="1" r="R125"/>
  <c r="R124"/>
  <c i="2" r="P128"/>
  <c r="T158"/>
  <c r="P253"/>
  <c i="4" r="P128"/>
  <c r="P164"/>
  <c r="R164"/>
  <c r="R191"/>
  <c r="P265"/>
  <c i="6" r="P137"/>
  <c r="BK232"/>
  <c r="J232"/>
  <c r="J103"/>
  <c r="BK262"/>
  <c r="J262"/>
  <c r="J104"/>
  <c r="T262"/>
  <c r="R311"/>
  <c r="T348"/>
  <c r="R425"/>
  <c r="R447"/>
  <c r="R446"/>
  <c i="7" r="P130"/>
  <c r="P129"/>
  <c r="BK165"/>
  <c r="J165"/>
  <c r="J103"/>
  <c r="R165"/>
  <c i="8" r="BK126"/>
  <c r="T126"/>
  <c r="T125"/>
  <c r="T124"/>
  <c i="9" r="R139"/>
  <c r="P170"/>
  <c r="T192"/>
  <c r="P273"/>
  <c r="T299"/>
  <c r="R329"/>
  <c r="P465"/>
  <c r="P500"/>
  <c r="P499"/>
  <c i="10" r="BK130"/>
  <c r="BK129"/>
  <c r="J129"/>
  <c r="J101"/>
  <c r="P218"/>
  <c r="T218"/>
  <c i="2" r="P158"/>
  <c r="T253"/>
  <c i="9" r="P139"/>
  <c r="R170"/>
  <c r="BK192"/>
  <c r="J192"/>
  <c r="J105"/>
  <c r="BK273"/>
  <c r="J273"/>
  <c r="J106"/>
  <c r="BK299"/>
  <c r="J299"/>
  <c r="J107"/>
  <c r="BK329"/>
  <c r="J329"/>
  <c r="J108"/>
  <c r="BK465"/>
  <c r="J465"/>
  <c r="J109"/>
  <c r="R500"/>
  <c r="R499"/>
  <c i="10" r="R130"/>
  <c r="R129"/>
  <c r="R191"/>
  <c i="2" r="BK128"/>
  <c r="J128"/>
  <c r="J100"/>
  <c r="R128"/>
  <c r="T128"/>
  <c r="T127"/>
  <c r="T126"/>
  <c r="BK158"/>
  <c r="J158"/>
  <c r="J102"/>
  <c r="BK253"/>
  <c r="J253"/>
  <c r="J103"/>
  <c i="4" r="T128"/>
  <c r="BK191"/>
  <c r="J191"/>
  <c r="J102"/>
  <c r="T191"/>
  <c r="R265"/>
  <c i="6" r="R137"/>
  <c r="P232"/>
  <c r="R232"/>
  <c r="P262"/>
  <c r="BK311"/>
  <c r="J311"/>
  <c r="J105"/>
  <c r="T311"/>
  <c r="P348"/>
  <c r="BK425"/>
  <c r="J425"/>
  <c r="J108"/>
  <c r="T425"/>
  <c r="BK447"/>
  <c r="J447"/>
  <c r="J111"/>
  <c r="P447"/>
  <c r="P446"/>
  <c i="7" r="T130"/>
  <c r="T129"/>
  <c r="T128"/>
  <c r="T165"/>
  <c i="8" r="P126"/>
  <c r="P125"/>
  <c r="P124"/>
  <c i="1" r="AU105"/>
  <c i="9" r="BK139"/>
  <c r="BK170"/>
  <c r="J170"/>
  <c r="J103"/>
  <c r="R192"/>
  <c r="R273"/>
  <c r="P299"/>
  <c r="T329"/>
  <c r="T465"/>
  <c r="BK500"/>
  <c r="J500"/>
  <c r="J112"/>
  <c r="T500"/>
  <c r="T499"/>
  <c i="10" r="T130"/>
  <c r="T129"/>
  <c r="T191"/>
  <c i="2" r="R158"/>
  <c r="R253"/>
  <c i="4" r="BK128"/>
  <c r="J128"/>
  <c r="J100"/>
  <c r="R128"/>
  <c r="R127"/>
  <c r="R126"/>
  <c r="BK164"/>
  <c r="J164"/>
  <c r="J101"/>
  <c r="T164"/>
  <c r="P191"/>
  <c r="BK265"/>
  <c r="J265"/>
  <c r="J103"/>
  <c r="T265"/>
  <c i="6" r="BK137"/>
  <c r="J137"/>
  <c r="J102"/>
  <c r="T137"/>
  <c r="T136"/>
  <c r="T232"/>
  <c r="R262"/>
  <c r="P311"/>
  <c r="BK348"/>
  <c r="J348"/>
  <c r="J107"/>
  <c r="R348"/>
  <c r="P425"/>
  <c r="T447"/>
  <c r="T446"/>
  <c i="7" r="BK130"/>
  <c r="J130"/>
  <c r="J102"/>
  <c r="R130"/>
  <c r="R129"/>
  <c r="R128"/>
  <c r="P165"/>
  <c i="8" r="R126"/>
  <c r="R125"/>
  <c r="R124"/>
  <c i="9" r="T139"/>
  <c r="T170"/>
  <c r="P192"/>
  <c r="T273"/>
  <c r="R299"/>
  <c r="P329"/>
  <c r="R465"/>
  <c i="10" r="P130"/>
  <c r="P129"/>
  <c r="BK191"/>
  <c r="J191"/>
  <c r="J103"/>
  <c r="P191"/>
  <c r="BK218"/>
  <c r="J218"/>
  <c r="J104"/>
  <c r="R218"/>
  <c i="2" r="E85"/>
  <c r="J120"/>
  <c r="BE138"/>
  <c r="BE141"/>
  <c r="BE145"/>
  <c r="BE159"/>
  <c r="BE167"/>
  <c r="BE202"/>
  <c r="BE210"/>
  <c r="BE226"/>
  <c r="BE237"/>
  <c r="BE245"/>
  <c r="BE258"/>
  <c r="BE264"/>
  <c i="3" r="E85"/>
  <c r="J91"/>
  <c i="4" r="E85"/>
  <c r="F94"/>
  <c r="BE135"/>
  <c r="BE145"/>
  <c r="BE176"/>
  <c r="BE178"/>
  <c r="BE187"/>
  <c r="BE196"/>
  <c r="BE231"/>
  <c r="BE246"/>
  <c r="BE257"/>
  <c r="BE266"/>
  <c r="BE268"/>
  <c r="BE273"/>
  <c r="BK275"/>
  <c r="J275"/>
  <c r="J104"/>
  <c i="5" r="E85"/>
  <c i="6" r="J129"/>
  <c r="BE158"/>
  <c r="BE180"/>
  <c r="BE184"/>
  <c r="BE259"/>
  <c r="BE266"/>
  <c r="BE268"/>
  <c r="BE287"/>
  <c r="BE298"/>
  <c r="BE307"/>
  <c r="BE312"/>
  <c r="BE331"/>
  <c r="BE349"/>
  <c r="BE380"/>
  <c r="BE429"/>
  <c r="BE431"/>
  <c r="BE440"/>
  <c r="BE443"/>
  <c r="BE448"/>
  <c r="BE468"/>
  <c r="BK345"/>
  <c r="J345"/>
  <c r="J106"/>
  <c i="7" r="J93"/>
  <c r="F96"/>
  <c r="BE131"/>
  <c r="BE162"/>
  <c r="BE166"/>
  <c r="BE174"/>
  <c r="BE177"/>
  <c i="8" r="F94"/>
  <c r="BK137"/>
  <c r="J137"/>
  <c r="J102"/>
  <c i="9" r="J131"/>
  <c r="F134"/>
  <c r="BE140"/>
  <c r="BE142"/>
  <c r="BE153"/>
  <c r="BE165"/>
  <c r="BE171"/>
  <c r="BE193"/>
  <c r="BE230"/>
  <c r="BE234"/>
  <c r="BE244"/>
  <c r="BE262"/>
  <c r="BE269"/>
  <c r="BE274"/>
  <c r="BE277"/>
  <c r="BE279"/>
  <c r="BE285"/>
  <c r="BE288"/>
  <c r="BE300"/>
  <c r="BE320"/>
  <c r="BE336"/>
  <c r="BE349"/>
  <c r="BE358"/>
  <c r="BE362"/>
  <c r="BE374"/>
  <c r="BE398"/>
  <c r="BE422"/>
  <c r="BE427"/>
  <c r="BE431"/>
  <c r="BE470"/>
  <c r="BE490"/>
  <c r="BE492"/>
  <c r="BE496"/>
  <c r="BE501"/>
  <c r="BE505"/>
  <c r="BE509"/>
  <c i="10" r="E85"/>
  <c r="J122"/>
  <c r="BE145"/>
  <c r="BE155"/>
  <c r="BE181"/>
  <c i="11" r="E85"/>
  <c r="J91"/>
  <c r="F94"/>
  <c r="BE127"/>
  <c r="BE135"/>
  <c r="BK134"/>
  <c r="J134"/>
  <c r="J102"/>
  <c i="3" r="F94"/>
  <c i="4" r="J120"/>
  <c r="BE171"/>
  <c r="BE200"/>
  <c r="BE213"/>
  <c r="BE251"/>
  <c r="BE270"/>
  <c i="9" r="BK495"/>
  <c r="J495"/>
  <c r="J110"/>
  <c i="10" r="F125"/>
  <c r="BE138"/>
  <c r="BE185"/>
  <c r="BE216"/>
  <c i="2" r="BE129"/>
  <c r="BE131"/>
  <c r="BE163"/>
  <c r="BE189"/>
  <c r="BE198"/>
  <c r="BE204"/>
  <c r="BE230"/>
  <c r="BE256"/>
  <c r="BE261"/>
  <c r="BK263"/>
  <c r="J263"/>
  <c r="J104"/>
  <c i="3" r="BE125"/>
  <c i="4" r="BE129"/>
  <c r="BE133"/>
  <c r="BE137"/>
  <c r="BE150"/>
  <c r="BE162"/>
  <c r="BE169"/>
  <c r="BE192"/>
  <c r="BE240"/>
  <c r="BE263"/>
  <c r="BE276"/>
  <c i="5" r="J116"/>
  <c r="BE125"/>
  <c i="6" r="F132"/>
  <c r="BE147"/>
  <c r="BE149"/>
  <c r="BE151"/>
  <c r="BE178"/>
  <c r="BE192"/>
  <c r="BE197"/>
  <c r="BE212"/>
  <c r="BE219"/>
  <c r="BE221"/>
  <c r="BE225"/>
  <c r="BE233"/>
  <c r="BE248"/>
  <c r="BE273"/>
  <c r="BE280"/>
  <c r="BE296"/>
  <c r="BE303"/>
  <c r="BE322"/>
  <c r="BE338"/>
  <c r="BE346"/>
  <c r="BE353"/>
  <c r="BE360"/>
  <c r="BE375"/>
  <c r="BE401"/>
  <c r="BE407"/>
  <c r="BE413"/>
  <c r="BE417"/>
  <c r="BE419"/>
  <c r="BE434"/>
  <c r="BE437"/>
  <c r="BE460"/>
  <c r="BE465"/>
  <c r="BE472"/>
  <c i="7" r="BE142"/>
  <c r="BE151"/>
  <c r="BE159"/>
  <c r="BE170"/>
  <c i="8" r="E85"/>
  <c r="J118"/>
  <c r="BE130"/>
  <c r="BE134"/>
  <c r="BK133"/>
  <c r="J133"/>
  <c r="J101"/>
  <c i="9" r="E85"/>
  <c r="BE144"/>
  <c r="BE162"/>
  <c r="BE175"/>
  <c r="BE179"/>
  <c r="BE201"/>
  <c r="BE221"/>
  <c r="BE252"/>
  <c r="BE293"/>
  <c r="BE310"/>
  <c r="BE322"/>
  <c r="BE327"/>
  <c r="BE344"/>
  <c r="BE365"/>
  <c r="BE370"/>
  <c r="BE384"/>
  <c r="BE412"/>
  <c r="BK187"/>
  <c r="J187"/>
  <c r="J104"/>
  <c i="10" r="BE131"/>
  <c r="BE142"/>
  <c r="BE150"/>
  <c r="BE160"/>
  <c r="BE167"/>
  <c r="BE169"/>
  <c r="BE173"/>
  <c r="BE188"/>
  <c r="BE196"/>
  <c r="BE219"/>
  <c r="BE222"/>
  <c i="11" r="BE131"/>
  <c r="BK126"/>
  <c r="J126"/>
  <c r="J100"/>
  <c r="BK130"/>
  <c r="J130"/>
  <c r="J101"/>
  <c i="2" r="F94"/>
  <c r="BE133"/>
  <c r="BE182"/>
  <c r="BE206"/>
  <c r="BE215"/>
  <c r="BE232"/>
  <c r="BE234"/>
  <c r="BE239"/>
  <c r="BE243"/>
  <c r="BE247"/>
  <c r="BE251"/>
  <c r="BE254"/>
  <c i="3" r="BK124"/>
  <c r="J124"/>
  <c r="J100"/>
  <c i="4" r="BE131"/>
  <c r="BE152"/>
  <c r="BE159"/>
  <c r="BE165"/>
  <c r="BE174"/>
  <c r="BE220"/>
  <c r="BE227"/>
  <c r="BE233"/>
  <c r="BE244"/>
  <c r="BE249"/>
  <c r="BE255"/>
  <c r="BE259"/>
  <c i="5" r="F94"/>
  <c r="BK124"/>
  <c r="BK123"/>
  <c r="BK122"/>
  <c r="J122"/>
  <c i="6" r="E85"/>
  <c r="BE138"/>
  <c r="BE188"/>
  <c r="BE200"/>
  <c r="BE209"/>
  <c r="BE241"/>
  <c r="BE250"/>
  <c r="BE263"/>
  <c r="BE275"/>
  <c r="BE289"/>
  <c r="BE317"/>
  <c r="BE351"/>
  <c r="BE367"/>
  <c r="BE411"/>
  <c r="BE423"/>
  <c r="BE426"/>
  <c r="BK442"/>
  <c r="J442"/>
  <c r="J109"/>
  <c i="7" r="E85"/>
  <c r="BE136"/>
  <c r="BE139"/>
  <c r="BE146"/>
  <c r="BE155"/>
  <c r="BK176"/>
  <c r="J176"/>
  <c r="J104"/>
  <c i="8" r="BE127"/>
  <c r="BE138"/>
  <c i="9" r="BE155"/>
  <c r="BE159"/>
  <c r="BE168"/>
  <c r="BE185"/>
  <c r="BE188"/>
  <c r="BE211"/>
  <c r="BE225"/>
  <c r="BE238"/>
  <c r="BE240"/>
  <c r="BE248"/>
  <c r="BE256"/>
  <c r="BE282"/>
  <c r="BE291"/>
  <c r="BE330"/>
  <c r="BE340"/>
  <c r="BE354"/>
  <c r="BE360"/>
  <c r="BE368"/>
  <c r="BE379"/>
  <c r="BE441"/>
  <c r="BE443"/>
  <c r="BE454"/>
  <c r="BE466"/>
  <c r="BE479"/>
  <c r="BE486"/>
  <c r="BE512"/>
  <c r="BK511"/>
  <c r="J511"/>
  <c r="J113"/>
  <c i="10" r="BE134"/>
  <c r="BE165"/>
  <c r="BE177"/>
  <c r="BE192"/>
  <c r="BE200"/>
  <c r="BE207"/>
  <c r="BE213"/>
  <c i="4" r="F36"/>
  <c i="1" r="BA99"/>
  <c i="6" r="F38"/>
  <c i="1" r="BA103"/>
  <c i="8" r="F36"/>
  <c i="1" r="BA105"/>
  <c i="9" r="F41"/>
  <c i="1" r="BD108"/>
  <c i="2" r="F37"/>
  <c i="1" r="BB96"/>
  <c r="BB95"/>
  <c r="AX95"/>
  <c i="7" r="F38"/>
  <c i="1" r="BA104"/>
  <c i="7" r="F39"/>
  <c i="1" r="BB104"/>
  <c i="8" r="J36"/>
  <c i="1" r="AW105"/>
  <c i="10" r="F38"/>
  <c i="1" r="BA109"/>
  <c i="11" r="J36"/>
  <c i="1" r="AW110"/>
  <c i="3" r="F35"/>
  <c i="1" r="AZ97"/>
  <c r="AS101"/>
  <c i="2" r="F36"/>
  <c i="1" r="BA96"/>
  <c i="7" r="F41"/>
  <c i="1" r="BD104"/>
  <c i="10" r="F40"/>
  <c i="1" r="BC109"/>
  <c i="9" r="F40"/>
  <c i="1" r="BC108"/>
  <c i="4" r="F37"/>
  <c i="1" r="BB99"/>
  <c r="BB98"/>
  <c r="AX98"/>
  <c i="8" r="F38"/>
  <c i="1" r="BC105"/>
  <c i="11" r="F39"/>
  <c i="1" r="BD110"/>
  <c i="4" r="F39"/>
  <c i="1" r="BD99"/>
  <c r="BD98"/>
  <c i="10" r="F41"/>
  <c i="1" r="BD109"/>
  <c i="11" r="F36"/>
  <c i="1" r="BA110"/>
  <c r="AS106"/>
  <c i="3" r="F36"/>
  <c i="1" r="BA97"/>
  <c i="2" r="F39"/>
  <c i="1" r="BD96"/>
  <c r="BD95"/>
  <c i="6" r="F39"/>
  <c i="1" r="BB103"/>
  <c i="9" r="F39"/>
  <c i="1" r="BB108"/>
  <c i="6" r="F41"/>
  <c i="1" r="BD103"/>
  <c i="11" r="F37"/>
  <c i="1" r="BB110"/>
  <c i="6" r="J38"/>
  <c i="1" r="AW103"/>
  <c i="9" r="J38"/>
  <c i="1" r="AW108"/>
  <c i="5" r="F36"/>
  <c i="1" r="BA100"/>
  <c i="5" r="J32"/>
  <c i="1" r="AG100"/>
  <c i="4" r="F38"/>
  <c i="1" r="BC99"/>
  <c r="BC98"/>
  <c r="AY98"/>
  <c i="7" r="J38"/>
  <c i="1" r="AW104"/>
  <c i="8" r="F37"/>
  <c i="1" r="BB105"/>
  <c i="9" r="F38"/>
  <c i="1" r="BA108"/>
  <c i="4" r="J36"/>
  <c i="1" r="AW99"/>
  <c i="10" r="F39"/>
  <c i="1" r="BB109"/>
  <c i="2" r="J36"/>
  <c i="1" r="AW96"/>
  <c i="2" r="F38"/>
  <c i="1" r="BC96"/>
  <c r="BC95"/>
  <c i="7" r="F40"/>
  <c i="1" r="BC104"/>
  <c i="10" r="J38"/>
  <c i="1" r="AW109"/>
  <c i="6" r="F40"/>
  <c i="1" r="BC103"/>
  <c i="8" r="F39"/>
  <c i="1" r="BD105"/>
  <c i="11" r="F38"/>
  <c i="1" r="BC110"/>
  <c i="5" r="J35"/>
  <c i="1" r="AV100"/>
  <c r="AT100"/>
  <c i="10" l="1" r="P128"/>
  <c i="1" r="AU109"/>
  <c i="9" r="BK138"/>
  <c r="J138"/>
  <c r="J101"/>
  <c i="6" r="R136"/>
  <c r="R135"/>
  <c r="P136"/>
  <c r="P135"/>
  <c i="1" r="AU103"/>
  <c i="10" r="T128"/>
  <c i="9" r="P138"/>
  <c r="P137"/>
  <c i="1" r="AU108"/>
  <c i="8" r="BK125"/>
  <c r="J125"/>
  <c r="J99"/>
  <c i="9" r="R138"/>
  <c r="R137"/>
  <c r="T138"/>
  <c r="T137"/>
  <c i="6" r="T135"/>
  <c i="4" r="T127"/>
  <c r="T126"/>
  <c i="2" r="R127"/>
  <c r="R126"/>
  <c i="10" r="R128"/>
  <c i="7" r="P128"/>
  <c i="1" r="AU104"/>
  <c i="4" r="P127"/>
  <c r="P126"/>
  <c i="1" r="AU99"/>
  <c i="2" r="P127"/>
  <c r="P126"/>
  <c i="1" r="AU96"/>
  <c i="2" r="BK127"/>
  <c r="J127"/>
  <c r="J99"/>
  <c i="4" r="BK127"/>
  <c r="J127"/>
  <c r="J99"/>
  <c i="5" r="J98"/>
  <c r="J123"/>
  <c r="J99"/>
  <c r="J124"/>
  <c r="J100"/>
  <c i="6" r="BK446"/>
  <c r="J446"/>
  <c r="J110"/>
  <c i="7" r="BK129"/>
  <c r="BK128"/>
  <c r="J128"/>
  <c i="8" r="J126"/>
  <c r="J100"/>
  <c i="9" r="J139"/>
  <c r="J102"/>
  <c i="10" r="J130"/>
  <c r="J102"/>
  <c i="3" r="BK123"/>
  <c r="J123"/>
  <c r="J99"/>
  <c i="6" r="BK136"/>
  <c r="J136"/>
  <c r="J101"/>
  <c i="11" r="BK125"/>
  <c r="BK124"/>
  <c r="J124"/>
  <c r="J98"/>
  <c i="9" r="BK499"/>
  <c r="J499"/>
  <c r="J111"/>
  <c i="10" r="BK128"/>
  <c r="J128"/>
  <c i="5" r="J41"/>
  <c i="1" r="AN100"/>
  <c r="AU95"/>
  <c i="3" r="J35"/>
  <c i="1" r="AV97"/>
  <c r="AT97"/>
  <c r="BA98"/>
  <c r="AW98"/>
  <c i="9" r="J37"/>
  <c i="1" r="AV108"/>
  <c r="AT108"/>
  <c r="AU98"/>
  <c r="AS94"/>
  <c r="AY95"/>
  <c i="7" r="J34"/>
  <c i="1" r="AG104"/>
  <c r="BA102"/>
  <c r="BA101"/>
  <c r="AW101"/>
  <c r="BD107"/>
  <c r="BD106"/>
  <c i="8" r="J35"/>
  <c i="1" r="AV105"/>
  <c r="AT105"/>
  <c i="10" r="J37"/>
  <c i="1" r="AV109"/>
  <c r="AT109"/>
  <c i="10" r="F37"/>
  <c i="1" r="AZ109"/>
  <c r="BB102"/>
  <c r="AX102"/>
  <c r="BD102"/>
  <c r="BD101"/>
  <c r="BB107"/>
  <c r="BB106"/>
  <c r="AX106"/>
  <c i="2" r="F35"/>
  <c i="1" r="AZ96"/>
  <c r="AZ95"/>
  <c i="7" r="J37"/>
  <c i="1" r="AV104"/>
  <c r="AT104"/>
  <c i="11" r="J35"/>
  <c i="1" r="AV110"/>
  <c r="AT110"/>
  <c r="BA95"/>
  <c r="AW95"/>
  <c r="BA107"/>
  <c r="BA106"/>
  <c r="AW106"/>
  <c r="BC107"/>
  <c r="BC106"/>
  <c r="AY106"/>
  <c i="2" r="J35"/>
  <c i="1" r="AV96"/>
  <c r="AT96"/>
  <c i="4" r="F35"/>
  <c i="1" r="AZ99"/>
  <c i="6" r="F37"/>
  <c i="1" r="AZ103"/>
  <c i="7" r="F37"/>
  <c i="1" r="AZ104"/>
  <c i="8" r="F35"/>
  <c i="1" r="AZ105"/>
  <c i="11" r="F35"/>
  <c i="1" r="AZ110"/>
  <c i="5" r="F35"/>
  <c i="1" r="AZ100"/>
  <c i="10" r="J34"/>
  <c i="1" r="AG109"/>
  <c r="AN109"/>
  <c r="BC102"/>
  <c r="AY102"/>
  <c i="6" r="J37"/>
  <c i="1" r="AV103"/>
  <c r="AT103"/>
  <c i="4" r="J35"/>
  <c i="1" r="AV99"/>
  <c r="AT99"/>
  <c i="9" r="F37"/>
  <c i="1" r="AZ108"/>
  <c i="7" l="1" r="J43"/>
  <c i="10" r="J43"/>
  <c i="2" r="BK126"/>
  <c r="J126"/>
  <c i="3" r="BK122"/>
  <c r="J122"/>
  <c i="6" r="BK135"/>
  <c r="J135"/>
  <c r="J100"/>
  <c i="7" r="J100"/>
  <c r="J129"/>
  <c r="J101"/>
  <c i="8" r="BK124"/>
  <c r="J124"/>
  <c r="J98"/>
  <c i="9" r="BK137"/>
  <c r="J137"/>
  <c i="11" r="J125"/>
  <c r="J99"/>
  <c i="10" r="J100"/>
  <c i="4" r="BK126"/>
  <c r="J126"/>
  <c r="J98"/>
  <c i="1" r="BD94"/>
  <c r="W33"/>
  <c r="AN104"/>
  <c r="AU102"/>
  <c r="AU101"/>
  <c r="AZ98"/>
  <c r="AV98"/>
  <c r="AT98"/>
  <c r="AU107"/>
  <c r="AU106"/>
  <c r="AZ107"/>
  <c r="AZ106"/>
  <c r="AV106"/>
  <c r="AT106"/>
  <c r="BB101"/>
  <c r="AX101"/>
  <c i="3" r="J32"/>
  <c i="1" r="AG97"/>
  <c r="AN97"/>
  <c r="BA94"/>
  <c r="AW94"/>
  <c r="AK30"/>
  <c r="BC101"/>
  <c r="AY101"/>
  <c r="AZ102"/>
  <c r="AV102"/>
  <c r="AV95"/>
  <c r="AT95"/>
  <c r="AX107"/>
  <c i="2" r="J32"/>
  <c i="1" r="AG96"/>
  <c r="AN96"/>
  <c i="9" r="J34"/>
  <c i="1" r="AG108"/>
  <c r="AN108"/>
  <c r="AW102"/>
  <c i="11" r="J32"/>
  <c i="1" r="AG110"/>
  <c r="AN110"/>
  <c r="AY107"/>
  <c r="AW107"/>
  <c i="3" l="1" r="J98"/>
  <c i="9" r="J43"/>
  <c i="11" r="J41"/>
  <c i="2" r="J41"/>
  <c r="J98"/>
  <c i="3" r="J41"/>
  <c i="9" r="J100"/>
  <c i="1" r="BC94"/>
  <c r="W32"/>
  <c r="AU94"/>
  <c r="BB94"/>
  <c r="AX94"/>
  <c i="8" r="J32"/>
  <c i="1" r="AG105"/>
  <c r="AN105"/>
  <c r="AT102"/>
  <c r="AV107"/>
  <c r="AT107"/>
  <c r="AZ101"/>
  <c r="AV101"/>
  <c r="AT101"/>
  <c r="AG107"/>
  <c r="AG106"/>
  <c r="AN106"/>
  <c r="W30"/>
  <c i="4" r="J32"/>
  <c i="1" r="AG99"/>
  <c r="AN99"/>
  <c i="6" r="J34"/>
  <c i="1" r="AG103"/>
  <c r="AN103"/>
  <c r="AG95"/>
  <c r="AN95"/>
  <c i="6" l="1" r="J43"/>
  <c i="8" r="J41"/>
  <c i="1" r="AN107"/>
  <c i="4" r="J41"/>
  <c i="1" r="AZ94"/>
  <c r="AV94"/>
  <c r="AK29"/>
  <c r="AY94"/>
  <c r="AG102"/>
  <c r="AN102"/>
  <c r="W31"/>
  <c r="AG98"/>
  <c r="AN98"/>
  <c l="1" r="AG101"/>
  <c r="AN101"/>
  <c r="AT94"/>
  <c r="W29"/>
  <c l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<sst xmlns="http://schemas.openxmlformats.org/spreadsheetml/2006/main">
  <si>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</si>
  <si>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</si>
  <si>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</si>
  <si>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</si>
  <si>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</si>
  <si>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{f934ce5f-c04c-4787-afb5-48f04ef39c53}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</si>
  <si>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</si>
  <si>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</si>
  <si>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</si>
  <si>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</si>
  <si>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</si>
  <si>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</si>
  <si>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</si>
  <si>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</si>
  <si>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0531Z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</si>
  <si>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</si>
  <si>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</si>
  <si>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mostu v km 12,570 v úseku Protivec - Bochov</t>
  </si>
  <si>
    <t>KSO:</t>
  </si>
  <si>
    <t>CC-CZ:</t>
  </si>
  <si>
    <t>Místo:</t>
  </si>
  <si>
    <t xml:space="preserve"> </t>
  </si>
  <si>
    <t>Datum:</t>
  </si>
  <si>
    <t>17. 12. 2020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</si>
  <si>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</si>
  <si>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</si>
  <si>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</si>
  <si>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</si>
  <si>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</si>
  <si>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</si>
  <si>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</si>
  <si>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</si>
  <si>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</si>
  <si>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</si>
  <si>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</si>
  <si>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</si>
  <si>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</si>
  <si>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</si>
  <si>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</si>
  <si>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</si>
  <si>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</si>
  <si>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</si>
  <si>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</si>
  <si>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</si>
  <si>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</si>
  <si>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</si>
  <si>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</si>
  <si>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</si>
  <si>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</si>
  <si>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</si>
  <si>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</si>
  <si>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</si>
  <si>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</si>
  <si>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</si>
  <si>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</si>
  <si>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</si>
  <si>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</si>
  <si>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</si>
  <si>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</si>
  <si>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</si>
  <si>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</si>
  <si>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</si>
  <si>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</si>
  <si>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</si>
  <si>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</si>
  <si>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</si>
  <si>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</si>
  <si>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</si>
  <si>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</si>
  <si>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</si>
  <si>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</si>
  <si>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</si>
  <si>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</si>
  <si>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</si>
  <si>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</si>
  <si>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</si>
  <si>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</si>
  <si>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001</t>
  </si>
  <si>
    <t>Oprava propustku v km 5,315</t>
  </si>
  <si>
    <t>STA</t>
  </si>
  <si>
    <t>1</t>
  </si>
  <si>
    <t>{e2e9f564-cb6a-498b-9959-06958abefc09}</t>
  </si>
  <si>
    <t>2</t>
  </si>
  <si>
    <t>/</t>
  </si>
  <si>
    <t>ZRN - km 5,315</t>
  </si>
  <si>
    <t>Soupis</t>
  </si>
  <si>
    <t>{a02e4ff2-05ac-4b91-a528-d11627b431b3}</t>
  </si>
  <si>
    <t>002</t>
  </si>
  <si>
    <t>VRN - km 5,315</t>
  </si>
  <si>
    <t>{43e42dc6-8e6a-4a1e-8ae3-366b64e44d08}</t>
  </si>
  <si>
    <t>Oprava propustku v km 5,548</t>
  </si>
  <si>
    <t>{17598eb0-8b14-43d4-b053-ccc1c874de5b}</t>
  </si>
  <si>
    <t>ZRN - km 5,548</t>
  </si>
  <si>
    <t>{19285215-1af8-4179-b321-87c4f094fdb1}</t>
  </si>
  <si>
    <t>VRN - km 5,548</t>
  </si>
  <si>
    <t>{dece3dba-ceeb-499d-9f2c-1b7c5a13b809}</t>
  </si>
  <si>
    <t>003</t>
  </si>
  <si>
    <t>Oprava propustku v km 9,194</t>
  </si>
  <si>
    <t>{c16ea037-1c33-4497-b38a-2ba4fe1bd8f2}</t>
  </si>
  <si>
    <t>ZRN - km 9,194</t>
  </si>
  <si>
    <t>{8eb4b039-d9bc-4568-9aa6-323496b23650}</t>
  </si>
  <si>
    <t>km 9,194 - propustek</t>
  </si>
  <si>
    <t>3</t>
  </si>
  <si>
    <t>{9c02dba5-abfd-4928-afb7-8beb58667002}</t>
  </si>
  <si>
    <t>km 9,194 - svršek</t>
  </si>
  <si>
    <t>{3d50b3a2-b4ae-4cc7-82b3-98993c544af2}</t>
  </si>
  <si>
    <t>VRN - km 9,194</t>
  </si>
  <si>
    <t>{9337bb0a-8143-43ae-8c57-5fbd786adcec}</t>
  </si>
  <si>
    <t>004</t>
  </si>
  <si>
    <t>Oprava mostu v km 12,570</t>
  </si>
  <si>
    <t>{179dc822-d038-49e4-8b69-5ff56670ae9f}</t>
  </si>
  <si>
    <t>ZRN - km 12,570</t>
  </si>
  <si>
    <t>{8e7573bd-d583-49c7-84bb-c514950138b3}</t>
  </si>
  <si>
    <t>km 12,570 - most</t>
  </si>
  <si>
    <t>{7e6d42d3-4a20-4095-b927-a4f4524afd7a}</t>
  </si>
  <si>
    <t>km 12,570 - svršek</t>
  </si>
  <si>
    <t>{0678ef0f-6b84-4e27-85af-baf6a8881562}</t>
  </si>
  <si>
    <t>VRN - km 12,570</t>
  </si>
  <si>
    <t>{30e9fae3-d314-453f-b743-a8308a1a3b44}</t>
  </si>
  <si>
    <t>KRYCÍ LIST SOUPISU PRACÍ</t>
  </si>
  <si>
    <t>Objekt:</t>
  </si>
  <si>
    <t>001 - Oprava propustku v km 5,315</t>
  </si>
  <si>
    <t>Soupis:</t>
  </si>
  <si>
    <t>001 - ZRN - km 5,315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</si>
  <si>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</si>
  <si>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</si>
  <si>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</si>
  <si>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</si>
  <si>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</si>
  <si>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</si>
  <si>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</si>
  <si>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</si>
  <si>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</si>
  <si>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</si>
  <si>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</si>
  <si>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</si>
  <si>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</si>
  <si>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</si>
  <si>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</si>
  <si>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</si>
  <si>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</si>
  <si>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</si>
  <si>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</si>
  <si>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</si>
  <si>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</si>
  <si>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</si>
  <si>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</si>
  <si>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</si>
  <si>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</si>
  <si>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</si>
  <si>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</si>
  <si>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</si>
  <si>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</si>
  <si>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112101102</t>
  </si>
  <si>
    <t>Odstranění stromů listnatých průměru kmene do 500 mm</t>
  </si>
  <si>
    <t>kus</t>
  </si>
  <si>
    <t>CS ÚRS 2021 01</t>
  </si>
  <si>
    <t>4</t>
  </si>
  <si>
    <t>1668599600</t>
  </si>
  <si>
    <t>PP</t>
  </si>
  <si>
    <t>Odstranění stromů s odřezáním kmene a s odvětvením listnatých, průměru kmene přes 300 do 500 mm</t>
  </si>
  <si>
    <t>112155121</t>
  </si>
  <si>
    <t>Štěpkování stromků a větví v zapojeném porostu průměru kmene do 500 mm s naložením</t>
  </si>
  <si>
    <t>-1130684934</t>
  </si>
  <si>
    <t>Štěpkování s naložením na dopravní prostředek a odvozem do 20 km stromků a větví v zapojeném porostu, průměru kmene přes 300 do 500 mm</t>
  </si>
  <si>
    <t>122252501</t>
  </si>
  <si>
    <t>Odkopávky a prokopávky nezapažené pro spodní stavbu železnic v hornině třídy těžitelnosti I, skupiny 3 objem do 100 m3 strojně</t>
  </si>
  <si>
    <t>m3</t>
  </si>
  <si>
    <t>124954897</t>
  </si>
  <si>
    <t>Odkopávky a prokopávky nezapažené pro spodní stavbu železnic strojně v hornině třídy těžitelnosti I skupiny 3 do 100 m3</t>
  </si>
  <si>
    <t>P</t>
  </si>
  <si>
    <t>Poznámka k položce:_x000d_
rozprostřít na okolní terén</t>
  </si>
  <si>
    <t>VV</t>
  </si>
  <si>
    <t>úprava kuželů</t>
  </si>
  <si>
    <t>1,5*4</t>
  </si>
  <si>
    <t>182201101</t>
  </si>
  <si>
    <t>Svahování násypů strojně</t>
  </si>
  <si>
    <t>m2</t>
  </si>
  <si>
    <t>-1443711908</t>
  </si>
  <si>
    <t>Svahování trvalých svahů do projektovaných profilů strojně s potřebným přemístěním výkopku při svahování násypů v jakékoliv hornině</t>
  </si>
  <si>
    <t>Vodorovné konstrukce</t>
  </si>
  <si>
    <t>5</t>
  </si>
  <si>
    <t>273361411</t>
  </si>
  <si>
    <t>Výztuž základových desek ze svařovaných sítí do 3,5 kg/m2</t>
  </si>
  <si>
    <t>t</t>
  </si>
  <si>
    <t>-1594884793</t>
  </si>
  <si>
    <t>Výztuž základových konstrukcí desek ze svařovaných sítí, hmotnosti do 3,5 kg/m2</t>
  </si>
  <si>
    <t>dlažba (podél průčelí)</t>
  </si>
  <si>
    <t>4,040*3,03*1,1/1000</t>
  </si>
  <si>
    <t>6</t>
  </si>
  <si>
    <t>465513157</t>
  </si>
  <si>
    <t>Dlažba svahu u opěr z upraveného lomového žulového kamene tl 200 mm do lože C 25/30 pl přes 10 m2</t>
  </si>
  <si>
    <t>1973870125</t>
  </si>
  <si>
    <t xml:space="preserve">Dlažba svahu u mostních opěr z upraveného lomového žulového kamene  s vyspárováním maltou MC 25, šíře spáry 15 mm do betonového lože C 25/30 tloušťky 200 mm, plochy přes 10 m2</t>
  </si>
  <si>
    <t>otvor - 50%</t>
  </si>
  <si>
    <t>5,6*0,6*0,5</t>
  </si>
  <si>
    <t>vtok i výtok - 50%</t>
  </si>
  <si>
    <t>3,5*1,5*0,5</t>
  </si>
  <si>
    <t>10,3*1,0*0,5</t>
  </si>
  <si>
    <t>1,7*1,7*0,5</t>
  </si>
  <si>
    <t>3,0*1,5*0,5</t>
  </si>
  <si>
    <t>podél pravého průčelí</t>
  </si>
  <si>
    <t>3,4*0,6</t>
  </si>
  <si>
    <t>1,0*1,0*2</t>
  </si>
  <si>
    <t>Součet</t>
  </si>
  <si>
    <t>9</t>
  </si>
  <si>
    <t>Ostatní konstrukce a práce-bourání</t>
  </si>
  <si>
    <t>7</t>
  </si>
  <si>
    <t>952904121</t>
  </si>
  <si>
    <t>Čištění mostních objektů - ruční odstranění nánosů z otvorů v do 1,5 m</t>
  </si>
  <si>
    <t>1864908016</t>
  </si>
  <si>
    <t>Čištění mostních objektů odstranění nánosů z otvorů ručně, světlé výšky otvoru do 1,5 m</t>
  </si>
  <si>
    <t>5,6*0,6*0,2</t>
  </si>
  <si>
    <t>8</t>
  </si>
  <si>
    <t>952904152</t>
  </si>
  <si>
    <t>Čištění mostních objektů - pročištění vtoků a výtoků ručně</t>
  </si>
  <si>
    <t>1498792997</t>
  </si>
  <si>
    <t>Čištění mostních objektů pročištění vtoků a výtoků ručně</t>
  </si>
  <si>
    <t>25,0*0,2</t>
  </si>
  <si>
    <t>985131111</t>
  </si>
  <si>
    <t>Očištění ploch stěn, rubu kleneb a podlah tlakovou vodou</t>
  </si>
  <si>
    <t>168018717</t>
  </si>
  <si>
    <t>opěry</t>
  </si>
  <si>
    <t>5,6*0,8*2</t>
  </si>
  <si>
    <t>NK</t>
  </si>
  <si>
    <t>5,6*0,6</t>
  </si>
  <si>
    <t>průčelí</t>
  </si>
  <si>
    <t>(3,4*1,3*2)-(0,6*1,0*2)</t>
  </si>
  <si>
    <t>beton.římsa</t>
  </si>
  <si>
    <t>3,4*1,1*2</t>
  </si>
  <si>
    <t>dlažba (původní)</t>
  </si>
  <si>
    <t>(3,5*1,5)+(10,3*1,0)+(1,7*1,7)</t>
  </si>
  <si>
    <t>3,0*1,5</t>
  </si>
  <si>
    <t>10</t>
  </si>
  <si>
    <t>985131211</t>
  </si>
  <si>
    <t>Očištění ploch stěn, rubu kleneb a podlah sušeným křemičitým pískem</t>
  </si>
  <si>
    <t>-1658907796</t>
  </si>
  <si>
    <t>Očištění ploch stěn, rubu kleneb a podlah tryskání pískem sušeným</t>
  </si>
  <si>
    <t>11</t>
  </si>
  <si>
    <t>985142112</t>
  </si>
  <si>
    <t>Vysekání spojovací hmoty ze spár zdiva hl do 40 mm dl do 12 m/m2</t>
  </si>
  <si>
    <t>-1122428560</t>
  </si>
  <si>
    <t>Vysekání spojovací hmoty ze spár zdiva včetně vyčištění hloubky spáry do 40 mm délky spáry na 1 m2 upravované plochy přes 6 do 12 m</t>
  </si>
  <si>
    <t>dlažba (původní) - 50%</t>
  </si>
  <si>
    <t>((3,5*1,5)+(10,3*1,0)+(1,7*1,7))*0,5</t>
  </si>
  <si>
    <t>12</t>
  </si>
  <si>
    <t>985142212</t>
  </si>
  <si>
    <t>Vysekání spojovací hmoty ze spár zdiva hl přes 40 mm dl do 12 m/m2</t>
  </si>
  <si>
    <t>-997394</t>
  </si>
  <si>
    <t>Vysekání spojovací hmoty ze spár zdiva včetně vyčištění hloubky spáry přes 40 mm délky spáry na 1 m2 upravované plochy přes 6 do 12 m</t>
  </si>
  <si>
    <t>(5,6*0,8*2)-2,0</t>
  </si>
  <si>
    <t>13</t>
  </si>
  <si>
    <t>985142911</t>
  </si>
  <si>
    <t>Příplatek k cenám vysekání spojovací hmoty ze spár za práce ve stísněném prostoru</t>
  </si>
  <si>
    <t>-1880598248</t>
  </si>
  <si>
    <t>Vysekání spojovací hmoty ze spár zdiva včetně vyčištění Příplatek k cenám za práce ve stísněném prostoru</t>
  </si>
  <si>
    <t>14</t>
  </si>
  <si>
    <t>985142912</t>
  </si>
  <si>
    <t>Příplatek k cenám vysekání spojovací hmoty ze spár za plochu do 10 m2 jednotlivě</t>
  </si>
  <si>
    <t>2137545641</t>
  </si>
  <si>
    <t>Vysekání spojovací hmoty ze spár zdiva včetně vyčištění Příplatek k cenám za plochu do 10 m2 jednotlivě</t>
  </si>
  <si>
    <t>985223210</t>
  </si>
  <si>
    <t>Přezdívání kamenného zdiva do aktivované malty do 1 m3</t>
  </si>
  <si>
    <t>-207212722</t>
  </si>
  <si>
    <t>Přezdívání zdiva do aktivované malty kamenného, objemu do 1 m3</t>
  </si>
  <si>
    <t>opěra č.2</t>
  </si>
  <si>
    <t>2,0*0,5</t>
  </si>
  <si>
    <t>16</t>
  </si>
  <si>
    <t>M</t>
  </si>
  <si>
    <t>58380650</t>
  </si>
  <si>
    <t>kámen lomový neupravený žula, třída I netříděný</t>
  </si>
  <si>
    <t>-1229330342</t>
  </si>
  <si>
    <t>využít původní kámen</t>
  </si>
  <si>
    <t>nový kámen - 20%</t>
  </si>
  <si>
    <t>1,0*2,5*0,2</t>
  </si>
  <si>
    <t>17</t>
  </si>
  <si>
    <t>985231112</t>
  </si>
  <si>
    <t>Spárování zdiva aktivovanou maltou spára hl do 40 mm dl do 12 m/m2</t>
  </si>
  <si>
    <t>2045335831</t>
  </si>
  <si>
    <t>Spárování zdiva hloubky do 40 mm aktivovanou maltou délky spáry na 1 m2 upravované plochy přes 6 do 12 m</t>
  </si>
  <si>
    <t>opěra č.2 (přezdívané zdivo)</t>
  </si>
  <si>
    <t>2,0</t>
  </si>
  <si>
    <t>18</t>
  </si>
  <si>
    <t>985232112</t>
  </si>
  <si>
    <t>Hloubkové spárování zdiva aktivovanou maltou spára hl do 80 mm dl do 12 m/m2</t>
  </si>
  <si>
    <t>-1751858785</t>
  </si>
  <si>
    <t>Hloubkové spárování zdiva hloubky přes 40 do 80 mm aktivovanou maltou délky spáry na 1 m2 upravované plochy přes 6 do 12 m</t>
  </si>
  <si>
    <t>19</t>
  </si>
  <si>
    <t>985232191</t>
  </si>
  <si>
    <t>Příplatek k hloubkovému spárování za práci ve stísněném prostoru</t>
  </si>
  <si>
    <t>-842192564</t>
  </si>
  <si>
    <t>Hloubkové spárování zdiva hloubky přes 40 do 80 mm aktivovanou maltou Příplatek k cenám za práci ve stísněném prostoru</t>
  </si>
  <si>
    <t>20</t>
  </si>
  <si>
    <t>985232192</t>
  </si>
  <si>
    <t>Příplatek k hloubkovému spárování za plochu do 10 m2 jednotlivě</t>
  </si>
  <si>
    <t>-870562405</t>
  </si>
  <si>
    <t>Hloubkové spárování zdiva hloubky přes 40 do 80 mm aktivovanou maltou Příplatek k cenám za plochu do 10 m2 jednotlivě</t>
  </si>
  <si>
    <t>985233121</t>
  </si>
  <si>
    <t>Úprava spár po spárování zdiva uhlazením spára dl do 12 m/m2</t>
  </si>
  <si>
    <t>1646827489</t>
  </si>
  <si>
    <t>Úprava spár po spárování zdiva kamenného nebo cihelného délky spáry na 1 m2 upravované plochy přes 6 do 12 m uhlazením</t>
  </si>
  <si>
    <t>22,79+6,96</t>
  </si>
  <si>
    <t>22</t>
  </si>
  <si>
    <t>985233911</t>
  </si>
  <si>
    <t>Příplatek k úpravě spár za práci ve stísněném prostoru</t>
  </si>
  <si>
    <t>-1859919777</t>
  </si>
  <si>
    <t>Úprava spár po spárování zdiva kamenného nebo cihelného Příplatek k cenám za práci ve stísněném prostoru</t>
  </si>
  <si>
    <t>23</t>
  </si>
  <si>
    <t>985311111</t>
  </si>
  <si>
    <t>Reprofilace stěn cementovými sanačními maltami tl 10 mm</t>
  </si>
  <si>
    <t>1469579407</t>
  </si>
  <si>
    <t>Reprofilace betonu sanačními maltami na cementové bázi ručně stěn, tloušťky do 10 mm</t>
  </si>
  <si>
    <t>24</t>
  </si>
  <si>
    <t>985311912</t>
  </si>
  <si>
    <t>Příplatek při reprofilaci sanačními maltami za plochu do 10 m2 jednotlivě</t>
  </si>
  <si>
    <t>-715813847</t>
  </si>
  <si>
    <t>Reprofilace betonu sanačními maltami na cementové bázi ručně Příplatek k cenám za plochu do 10 m2 jednotlivě</t>
  </si>
  <si>
    <t>25</t>
  </si>
  <si>
    <t>985311913</t>
  </si>
  <si>
    <t>Příplatek při reprofilaci sanačními maltami za větší členitost povrchu (sloupy, výklenky)</t>
  </si>
  <si>
    <t>697469403</t>
  </si>
  <si>
    <t>Reprofilace betonu sanačními maltami na cementové bázi ručně Příplatek k cenám za větší členitost povrchu (sloupy, výklenky)</t>
  </si>
  <si>
    <t>26</t>
  </si>
  <si>
    <t>985323111</t>
  </si>
  <si>
    <t>Spojovací můstek reprofilovaného betonu na cementové bázi tl 1 mm</t>
  </si>
  <si>
    <t>-437521662</t>
  </si>
  <si>
    <t>Spojovací můstek reprofilovaného betonu na cementové bázi, tloušťky 1 mm</t>
  </si>
  <si>
    <t>27</t>
  </si>
  <si>
    <t>985323912</t>
  </si>
  <si>
    <t>Příplatek k cenám spojovacího můstku za plochu do 10 m2 jednotlivě</t>
  </si>
  <si>
    <t>497510464</t>
  </si>
  <si>
    <t>Spojovací můstek reprofilovaného betonu Příplatek k cenám za plochu do 10 m2 jednotlivě</t>
  </si>
  <si>
    <t>997</t>
  </si>
  <si>
    <t>Přesun sutě</t>
  </si>
  <si>
    <t>28</t>
  </si>
  <si>
    <t>997013873</t>
  </si>
  <si>
    <t>Poplatek za uložení stavebního odpadu na recyklační skládce (skládkovné) zeminy a kamení zatříděného do Katalogu odpadů pod kódem 17 05 04</t>
  </si>
  <si>
    <t>-427184571</t>
  </si>
  <si>
    <t>29</t>
  </si>
  <si>
    <t>997211511</t>
  </si>
  <si>
    <t>Vodorovná doprava suti po suchu na vzdálenost do 1 km</t>
  </si>
  <si>
    <t>1931297258</t>
  </si>
  <si>
    <t xml:space="preserve">Vodorovná doprava suti nebo vybouraných hmot  suti se složením a hrubým urovnáním, na vzdálenost do 1 km</t>
  </si>
  <si>
    <t>30</t>
  </si>
  <si>
    <t>997211519</t>
  </si>
  <si>
    <t>Příplatek ZKD 1 km u vodorovné dopravy suti</t>
  </si>
  <si>
    <t>-498627605</t>
  </si>
  <si>
    <t xml:space="preserve">Vodorovná doprava suti nebo vybouraných hmot  suti se složením a hrubým urovnáním, na vzdálenost Příplatek k ceně za každý další i započatý 1 km přes 1 km</t>
  </si>
  <si>
    <t>4,258*30</t>
  </si>
  <si>
    <t>31</t>
  </si>
  <si>
    <t>997211611</t>
  </si>
  <si>
    <t>Nakládání suti na dopravní prostředky pro vodorovnou dopravu</t>
  </si>
  <si>
    <t>-1855470537</t>
  </si>
  <si>
    <t xml:space="preserve">Nakládání suti nebo vybouraných hmot  na dopravní prostředky pro vodorovnou dopravu suti</t>
  </si>
  <si>
    <t>998</t>
  </si>
  <si>
    <t>Přesun hmot</t>
  </si>
  <si>
    <t>32</t>
  </si>
  <si>
    <t>998212111</t>
  </si>
  <si>
    <t>Přesun hmot pro mosty zděné, monolitické betonové nebo ocelové v do 20 m</t>
  </si>
  <si>
    <t>1736591725</t>
  </si>
  <si>
    <t xml:space="preserve">Přesun hmot pro mosty zděné, betonové monolitické, spřažené ocelobetonové nebo kovové  vodorovná dopravní vzdálenost do 100 m výška mostu do 20 m</t>
  </si>
  <si>
    <t xml:space="preserve">Poznámka k položce:_x000d_
Dobrý přístup k objektu, z přejezdu P1849 v km 5,403 podél trati hned k objektu._x000d_
</t>
  </si>
  <si>
    <t>002 - VRN - km 5,315</t>
  </si>
  <si>
    <t>VRN - Vedlejší rozpočtové náklady</t>
  </si>
  <si>
    <t xml:space="preserve">    VRN3 - Zařízení staveniště</t>
  </si>
  <si>
    <t>VRN</t>
  </si>
  <si>
    <t>Vedlejší rozpočtové náklady</t>
  </si>
  <si>
    <t>VRN3</t>
  </si>
  <si>
    <t>Zařízení staveniště</t>
  </si>
  <si>
    <t>030001000</t>
  </si>
  <si>
    <t>kpl</t>
  </si>
  <si>
    <t>1024</t>
  </si>
  <si>
    <t>-836342938</t>
  </si>
  <si>
    <t xml:space="preserve">Poznámka k položce:_x000d_
Dodávky vody a energie, příjezdové komunikace včetně příp. omezení provozu a dopravního značení, příp. pronájmy pozemků, střežení pracoviště, uvedení pozemků do původního stavu, včetně přípravy a likvidace staveniště. Bez dotčených inženýrských sítí._x000d_
</t>
  </si>
  <si>
    <t>002 - Oprava propustku v km 5,548</t>
  </si>
  <si>
    <t>001 - ZRN - km 5,548</t>
  </si>
  <si>
    <t>112101101</t>
  </si>
  <si>
    <t>Odstranění stromů listnatých průměru kmene do 300 mm</t>
  </si>
  <si>
    <t>1307871806</t>
  </si>
  <si>
    <t>Odstranění stromů s odřezáním kmene a s odvětvením listnatých, průměru kmene přes 100 do 300 mm</t>
  </si>
  <si>
    <t>112101103</t>
  </si>
  <si>
    <t>Odstranění stromů listnatých průměru kmene do 700 mm</t>
  </si>
  <si>
    <t>-107144867</t>
  </si>
  <si>
    <t>Odstranění stromů s odřezáním kmene a s odvětvením listnatých, průměru kmene přes 500 do 700 mm</t>
  </si>
  <si>
    <t>112155215</t>
  </si>
  <si>
    <t>Štěpkování solitérních stromků a větví průměru kmene do 300 mm s naložením</t>
  </si>
  <si>
    <t>-1737611539</t>
  </si>
  <si>
    <t>Štěpkování s naložením na dopravní prostředek a odvozem do 20 km stromků a větví solitérů, průměru kmene do 300 mm</t>
  </si>
  <si>
    <t>112155225</t>
  </si>
  <si>
    <t>Štěpkování solitérních stromků a větví průměru kmene do 700 mm s naložením</t>
  </si>
  <si>
    <t>1964703988</t>
  </si>
  <si>
    <t>Štěpkování s naložením na dopravní prostředek a odvozem do 20 km stromků a větví solitérů, průměru kmene přes 500 do 700 mm</t>
  </si>
  <si>
    <t>-1837581439</t>
  </si>
  <si>
    <t>uprava kuželů</t>
  </si>
  <si>
    <t>zemní pláň (v místě poškozené NK)</t>
  </si>
  <si>
    <t>3,4*0,8*2,2</t>
  </si>
  <si>
    <t>151103101</t>
  </si>
  <si>
    <t>Zřízení příložného pažení a rozepření stěn kolejového lože do 20 m2 hl do 2 m</t>
  </si>
  <si>
    <t>-158416000</t>
  </si>
  <si>
    <t>Zřízení pažení a rozepření stěn výkopu kolejového lože plochy do 20 m2 pro jakoukoliv mezerovitost příložné, hloubky do 2 m</t>
  </si>
  <si>
    <t>Poznámka k položce:_x000d_
zalití NK v místě propadu štěrku</t>
  </si>
  <si>
    <t>zapažení části kolej.lože (pravá strana)</t>
  </si>
  <si>
    <t>3,4*2,0</t>
  </si>
  <si>
    <t>151103111</t>
  </si>
  <si>
    <t>Odstranění příložného pažení a rozepření stěn kolejového lože do 20 m2 hl do 2 m</t>
  </si>
  <si>
    <t>-1719082709</t>
  </si>
  <si>
    <t>Odstranění pažení a rozepření stěn výkopu kolejového lože plochy do 20 m2 s uložením materiálu na vzdálenost do 3 m od kraje výkopu příložné, hloubky do 2 m</t>
  </si>
  <si>
    <t>174111211</t>
  </si>
  <si>
    <t>Zásyp sypaninou se zhutněním do 3 m3 pro spodní stavbu železnic</t>
  </si>
  <si>
    <t>-1025039772</t>
  </si>
  <si>
    <t>Zásyp sypaninou pro spodní stavbu železnic objemu do 3 m3 se zhutněním</t>
  </si>
  <si>
    <t>zemní pláň (původní materiál)</t>
  </si>
  <si>
    <t>kolejové lože dosypání (nový materiál)</t>
  </si>
  <si>
    <t>1,0</t>
  </si>
  <si>
    <t>58344005</t>
  </si>
  <si>
    <t>kamenivo drcené hrubé frakce 32/63 třída BI OTP ČD</t>
  </si>
  <si>
    <t>-1964935490</t>
  </si>
  <si>
    <t>1,0*1,5</t>
  </si>
  <si>
    <t>380442993</t>
  </si>
  <si>
    <t>421321128</t>
  </si>
  <si>
    <t>Mostní nosné konstrukce deskové ze ŽB C 30/37</t>
  </si>
  <si>
    <t>1250372075</t>
  </si>
  <si>
    <t>Mostní železobetonové nosné konstrukce deskové nebo klenbové deskové, z betonu C 30/37</t>
  </si>
  <si>
    <t>Poznámka k položce:_x000d_
NK - kamenné desky_x000d_
mezera mezi kam.deskami cca 20cm_x000d_
(propad štěrku)</t>
  </si>
  <si>
    <t>1,0*0,2*0,3</t>
  </si>
  <si>
    <t>421321192</t>
  </si>
  <si>
    <t>Příplatek k mostní železobetonové nosné konstrukci deskové nebo klenbové za betonáž malého rozsahu do 50 m3</t>
  </si>
  <si>
    <t>1860238109</t>
  </si>
  <si>
    <t>Mostní železobetonové nosné konstrukce deskové nebo klenbové Příplatek k cenám za betonáž malého rozsahu do 50 m3</t>
  </si>
  <si>
    <t>421351111</t>
  </si>
  <si>
    <t>Bednění přesahu spřažené mostovky š do 600 mm - zřízení</t>
  </si>
  <si>
    <t>-1147542665</t>
  </si>
  <si>
    <t xml:space="preserve">Bednění deskových konstrukcí mostů z betonu železového nebo předpjatého  zřízení přesahu spřažené mostovky šíře do 600 mm</t>
  </si>
  <si>
    <t>0,6*0,5</t>
  </si>
  <si>
    <t>421351211</t>
  </si>
  <si>
    <t>Bednění přesahu spřažené mostovky š do 600 mm - odstranění</t>
  </si>
  <si>
    <t>1847932108</t>
  </si>
  <si>
    <t xml:space="preserve">Bednění deskových konstrukcí mostů z betonu železového nebo předpjatého  odstranění přesahu spřažené mostovky šíře do 600 mm</t>
  </si>
  <si>
    <t>421361226</t>
  </si>
  <si>
    <t>Výztuž ŽB deskového mostu z betonářské oceli 10 505</t>
  </si>
  <si>
    <t>-883818581</t>
  </si>
  <si>
    <t xml:space="preserve">Výztuž deskových konstrukcí  z betonářské oceli 10 505 (R) nebo BSt 500 deskového mostu</t>
  </si>
  <si>
    <t>1571800949</t>
  </si>
  <si>
    <t>7,6*0,6*0,5</t>
  </si>
  <si>
    <t>(10,0+6,0)*0,5</t>
  </si>
  <si>
    <t>podél průčelí (l. i p. str.)</t>
  </si>
  <si>
    <t>3,4*1,0*2</t>
  </si>
  <si>
    <t>486039247</t>
  </si>
  <si>
    <t>6,80*3,03*1,1/1000</t>
  </si>
  <si>
    <t>-992413026</t>
  </si>
  <si>
    <t>7,6*0,6*0,2</t>
  </si>
  <si>
    <t>1793203330</t>
  </si>
  <si>
    <t>(10,0+6,0)*0,2</t>
  </si>
  <si>
    <t>-693493699</t>
  </si>
  <si>
    <t>7,6*0,8*2</t>
  </si>
  <si>
    <t>7,6*0,6</t>
  </si>
  <si>
    <t>3,4*1,2*2</t>
  </si>
  <si>
    <t>10,0+6,0</t>
  </si>
  <si>
    <t>-1383130354</t>
  </si>
  <si>
    <t>-1321113858</t>
  </si>
  <si>
    <t>16,0*0,5</t>
  </si>
  <si>
    <t>1625535640</t>
  </si>
  <si>
    <t>-576307102</t>
  </si>
  <si>
    <t>1758121179</t>
  </si>
  <si>
    <t>-776945825</t>
  </si>
  <si>
    <t>-1828307665</t>
  </si>
  <si>
    <t>-916888284</t>
  </si>
  <si>
    <t>15,64+12,16</t>
  </si>
  <si>
    <t>-938005496</t>
  </si>
  <si>
    <t>1799234204</t>
  </si>
  <si>
    <t>981019199</t>
  </si>
  <si>
    <t>1363811484</t>
  </si>
  <si>
    <t>33</t>
  </si>
  <si>
    <t>1790293145</t>
  </si>
  <si>
    <t>34</t>
  </si>
  <si>
    <t>-397649646</t>
  </si>
  <si>
    <t>35</t>
  </si>
  <si>
    <t>1235229829</t>
  </si>
  <si>
    <t>36</t>
  </si>
  <si>
    <t>463754888</t>
  </si>
  <si>
    <t>37</t>
  </si>
  <si>
    <t>933441721</t>
  </si>
  <si>
    <t>2,074*30</t>
  </si>
  <si>
    <t>38</t>
  </si>
  <si>
    <t>2051057753</t>
  </si>
  <si>
    <t>39</t>
  </si>
  <si>
    <t>-1969140225</t>
  </si>
  <si>
    <t>Poznámka k položce:_x000d_
Dobrý přístup k objektu, z přejezdu P1849 v km 5,403 podél trati hned k objektu.</t>
  </si>
  <si>
    <t>002 - VRN - km 5,548</t>
  </si>
  <si>
    <t>1950084161</t>
  </si>
  <si>
    <t>Poznámka k položce:_x000d_
Dodávky vody a energie, příjezdové komunikace včetně příp. omezení provozu a dopravního značení, příp. pronájmy pozemků, střežení pracoviště, uvedení pozemků do původního stavu, včetně přípravy a likvidace staveniště. Bez dotčených inženýrských sítí.</t>
  </si>
  <si>
    <t>003 - Oprava propustku v km 9,194</t>
  </si>
  <si>
    <t>001 - ZRN - km 9,194</t>
  </si>
  <si>
    <t>Úroveň 3:</t>
  </si>
  <si>
    <t>001 - km 9,194 - propustek</t>
  </si>
  <si>
    <t xml:space="preserve">    2 - Zakládání</t>
  </si>
  <si>
    <t xml:space="preserve">    3 - Svislé a kompletní konstrukce</t>
  </si>
  <si>
    <t xml:space="preserve">    8 - Trubní vedení</t>
  </si>
  <si>
    <t>PSV - Práce a dodávky PSV</t>
  </si>
  <si>
    <t xml:space="preserve">    711 - Izolace proti vodě, vlhkosti a plynům</t>
  </si>
  <si>
    <t>111251101</t>
  </si>
  <si>
    <t>Odstranění křovin a stromů průměru kmene do 100 mm i s kořeny sklonu terénu do 1:5 z celkové plochy do 100 m2 strojně</t>
  </si>
  <si>
    <t>-50803956</t>
  </si>
  <si>
    <t>Odstranění křovin a stromů s odstraněním kořenů strojně průměru kmene do 100 mm v rovině nebo ve svahu sklonu terénu do 1:5, při celkové ploše do 100 m2</t>
  </si>
  <si>
    <t xml:space="preserve">Vtok </t>
  </si>
  <si>
    <t>6*4</t>
  </si>
  <si>
    <t xml:space="preserve">výtok </t>
  </si>
  <si>
    <t>8*4</t>
  </si>
  <si>
    <t xml:space="preserve">příkop </t>
  </si>
  <si>
    <t>4,5*3</t>
  </si>
  <si>
    <t>112155311</t>
  </si>
  <si>
    <t>Štěpkování keřového porostu středně hustého s naložením</t>
  </si>
  <si>
    <t>-520657372</t>
  </si>
  <si>
    <t>Štěpkování s naložením na dopravní prostředek a odvozem do 20 km keřového porostu středně hustého</t>
  </si>
  <si>
    <t>115001103</t>
  </si>
  <si>
    <t>Převedení vody potrubím DN do 250</t>
  </si>
  <si>
    <t>m</t>
  </si>
  <si>
    <t>1588566565</t>
  </si>
  <si>
    <t>Převedení vody potrubím průměru DN přes 150 do 250</t>
  </si>
  <si>
    <t>121151103</t>
  </si>
  <si>
    <t>Sejmutí ornice plochy do 100 m2 tl vrstvy do 200 mm strojně</t>
  </si>
  <si>
    <t>-1106441110</t>
  </si>
  <si>
    <t>Sejmutí ornice strojně při souvislé ploše do 100 m2, tl. vrstvy do 200 mm</t>
  </si>
  <si>
    <t xml:space="preserve">na výtoku </t>
  </si>
  <si>
    <t>5,5*1,15</t>
  </si>
  <si>
    <t xml:space="preserve">na vtoku </t>
  </si>
  <si>
    <t>5,7*3,2</t>
  </si>
  <si>
    <t>-1755875256</t>
  </si>
  <si>
    <t xml:space="preserve">pro čelo na vtoku </t>
  </si>
  <si>
    <t>3,7*5,0</t>
  </si>
  <si>
    <t xml:space="preserve">pro troubu </t>
  </si>
  <si>
    <t>3,8*5,6</t>
  </si>
  <si>
    <t xml:space="preserve">na výtoku pro práh a dlažbu </t>
  </si>
  <si>
    <t>1,9*1,6</t>
  </si>
  <si>
    <t>5,4*0,5</t>
  </si>
  <si>
    <t xml:space="preserve">odpočet </t>
  </si>
  <si>
    <t>3,14*0,4*0,4*4,315*-1</t>
  </si>
  <si>
    <t>části opěr</t>
  </si>
  <si>
    <t>0,7*4,3*2*-1</t>
  </si>
  <si>
    <t>čela</t>
  </si>
  <si>
    <t>na výtoku</t>
  </si>
  <si>
    <t>2*4,315*-1</t>
  </si>
  <si>
    <t>1,55*2,675*-1</t>
  </si>
  <si>
    <t>na vtoku</t>
  </si>
  <si>
    <t>1,535*3,05*-1</t>
  </si>
  <si>
    <t>122252508</t>
  </si>
  <si>
    <t>Příplatek k odkopávkám nezapaženým pro spodní stavbu železnic v hornině třídy těžitelnosti I, skupiny 3 za ztížení při rekonstrukci</t>
  </si>
  <si>
    <t>-1191178901</t>
  </si>
  <si>
    <t>Odkopávky a prokopávky nezapažené pro spodní stavbu železnic strojně v hornině třídy těžitelnosti I skupiny 3 Příplatek k cenám za ztížení při rekonstrukcích</t>
  </si>
  <si>
    <t>162751117</t>
  </si>
  <si>
    <t>Vodorovné přemístění do 10000 m výkopku/sypaniny z horniny třídy těžitelnosti I, skupiny 1 až 3</t>
  </si>
  <si>
    <t>-749677118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</si>
  <si>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</si>
  <si>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19,874</t>
  </si>
  <si>
    <t>162751119</t>
  </si>
  <si>
    <t>Příplatek k vodorovnému přemístění výkopku/sypaniny z horniny třídy těžitelnosti I, skupiny 1 až 3 ZKD 1000 m přes 10000 m</t>
  </si>
  <si>
    <t>-665318583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</si>
  <si>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</si>
  <si>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19,874*20</t>
  </si>
  <si>
    <t>171103101</t>
  </si>
  <si>
    <t>Zemní hrázky melioračních kanálů z horniny třídy těžitelnosti I a II, skupiny 1 až 4</t>
  </si>
  <si>
    <t>321253502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</si>
  <si>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</si>
  <si>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171151101</t>
  </si>
  <si>
    <t>Hutnění boků násypů pro jakýkoliv sklon a míru zhutnění svahu</t>
  </si>
  <si>
    <t>961508094</t>
  </si>
  <si>
    <t>Hutnění boků násypů z hornin soudržných a sypkých pro jakýkoliv sklon, délku a míru zhutnění svahu</t>
  </si>
  <si>
    <t>5,45*1,15</t>
  </si>
  <si>
    <t>171201231</t>
  </si>
  <si>
    <t>Poplatek za uložení zeminy a kamení na recyklační skládce (skládkovné) kód odpadu 17 05 04</t>
  </si>
  <si>
    <t>-1527866380</t>
  </si>
  <si>
    <t>19,874*2</t>
  </si>
  <si>
    <t>174111311</t>
  </si>
  <si>
    <t>Zásyp sypaninou se zhutněním přes 3 m3 pro spodní stavbu železnic</t>
  </si>
  <si>
    <t>265219702</t>
  </si>
  <si>
    <t>Zásyp sypaninou pro spodní stavbu železnic objemu přes 3 m3 se zhutněním</t>
  </si>
  <si>
    <t xml:space="preserve">pro NK </t>
  </si>
  <si>
    <t>2,9*5,35</t>
  </si>
  <si>
    <t xml:space="preserve">vytlačená </t>
  </si>
  <si>
    <t>2*3*-1</t>
  </si>
  <si>
    <t>58331200</t>
  </si>
  <si>
    <t>štěrkopísek netříděný zásypový</t>
  </si>
  <si>
    <t>1201018262</t>
  </si>
  <si>
    <t>28,015*1,9</t>
  </si>
  <si>
    <t>181202305</t>
  </si>
  <si>
    <t>Úprava pláně pro silnice a dálnice na násypech se zhutněním</t>
  </si>
  <si>
    <t>1577454952</t>
  </si>
  <si>
    <t>Úprava pláně na stavbách silnic a dálnic strojně na násypech se zhutněním</t>
  </si>
  <si>
    <t>181411122</t>
  </si>
  <si>
    <t>Založení lučního trávníku výsevem plochy do 1000 m2 ve svahu do 1:2</t>
  </si>
  <si>
    <t>-751615789</t>
  </si>
  <si>
    <t>Založení trávníku na půdě předem připravené plochy do 1000 m2 výsevem včetně utažení lučního na svahu přes 1:5 do 1:2</t>
  </si>
  <si>
    <t>005724740</t>
  </si>
  <si>
    <t>osivo směs travní krajinná-svahová</t>
  </si>
  <si>
    <t>kg</t>
  </si>
  <si>
    <t>-522082581</t>
  </si>
  <si>
    <t>24,565*0,03</t>
  </si>
  <si>
    <t>182351023</t>
  </si>
  <si>
    <t>Rozprostření ornice pl do 100 m2 ve svahu přes 1:5 tl vrstvy do 200 mm strojně</t>
  </si>
  <si>
    <t>1751212401</t>
  </si>
  <si>
    <t>Rozprostření a urovnání ornice ve svahu sklonu přes 1:5 strojně při souvislé ploše do 100 m2, tl. vrstvy do 200 mm</t>
  </si>
  <si>
    <t>Zakládání</t>
  </si>
  <si>
    <t>271532213</t>
  </si>
  <si>
    <t>Podsyp pod základové konstrukce se zhutněním z hrubého kameniva frakce 8 až 16 mm</t>
  </si>
  <si>
    <t>1374096245</t>
  </si>
  <si>
    <t>Podsyp pod základové konstrukce se zhutněním a urovnáním povrchu z kameniva hrubého, frakce 8 - 16 mm</t>
  </si>
  <si>
    <t xml:space="preserve">podsyp pod čelo </t>
  </si>
  <si>
    <t>0,22*3</t>
  </si>
  <si>
    <t xml:space="preserve">pod práh </t>
  </si>
  <si>
    <t>0,110*1,2</t>
  </si>
  <si>
    <t>0,04*0,7</t>
  </si>
  <si>
    <t>274311127</t>
  </si>
  <si>
    <t>Základové pasy, prahy, věnce a ostruhy z betonu prostého C 25/30</t>
  </si>
  <si>
    <t>1675891266</t>
  </si>
  <si>
    <t>Základové konstrukce z betonu prostého pasy, prahy, věnce a ostruhy ve výkopu nebo na hlavách pilot C 25/30</t>
  </si>
  <si>
    <t>základ čela</t>
  </si>
  <si>
    <t>1,3*0,6*3</t>
  </si>
  <si>
    <t xml:space="preserve">práh na výtoku </t>
  </si>
  <si>
    <t>0,8*0,4*1,2</t>
  </si>
  <si>
    <t>274311191</t>
  </si>
  <si>
    <t>Příplatek k základovým pasům, prahům a věncům za betonáž malého rozsahu do 25 m3</t>
  </si>
  <si>
    <t>556254259</t>
  </si>
  <si>
    <t>Základové konstrukce z betonu prostého Příplatek k cenám za betonáž malého rozsahu do 25 m3</t>
  </si>
  <si>
    <t>274354111</t>
  </si>
  <si>
    <t>Bednění základových pasů - zřízení</t>
  </si>
  <si>
    <t>-1455759238</t>
  </si>
  <si>
    <t>Bednění základových konstrukcí pasů, prahů, věnců a ostruh zřízení</t>
  </si>
  <si>
    <t>0,6*3*2</t>
  </si>
  <si>
    <t>1,3*0,6*2</t>
  </si>
  <si>
    <t>0,8*1,2*2</t>
  </si>
  <si>
    <t>0,8*0,4*2</t>
  </si>
  <si>
    <t>274354211</t>
  </si>
  <si>
    <t>Bednění základových pasů - odstranění</t>
  </si>
  <si>
    <t>490009437</t>
  </si>
  <si>
    <t>Bednění základových konstrukcí pasů, prahů, věnců a ostruh odstranění bednění</t>
  </si>
  <si>
    <t>7,720</t>
  </si>
  <si>
    <t>Svislé a kompletní konstrukce</t>
  </si>
  <si>
    <t>317321118</t>
  </si>
  <si>
    <t>Mostní římsy ze ŽB C 30/37</t>
  </si>
  <si>
    <t>262763493</t>
  </si>
  <si>
    <t xml:space="preserve">Římsy ze železového betonu  C 30/37</t>
  </si>
  <si>
    <t>0,154*3</t>
  </si>
  <si>
    <t>317321191</t>
  </si>
  <si>
    <t>Příplatek k mostním římsám ze ŽB za betonáž malého rozsahu do 25 m3</t>
  </si>
  <si>
    <t>1525986974</t>
  </si>
  <si>
    <t xml:space="preserve">Římsy ze železového betonu  Příplatek k cenám za betonáž malého rozsahu do 25 m3</t>
  </si>
  <si>
    <t>317353121</t>
  </si>
  <si>
    <t>Bednění mostních říms všech tvarů - zřízení</t>
  </si>
  <si>
    <t>-337775988</t>
  </si>
  <si>
    <t xml:space="preserve">Bednění mostní římsy  zřízení všech tvarů</t>
  </si>
  <si>
    <t>(0,1+0,3+0,16+0,29)*3,0</t>
  </si>
  <si>
    <t>0,3*0,58*2</t>
  </si>
  <si>
    <t>317353221</t>
  </si>
  <si>
    <t>Bednění mostních říms všech tvarů - odstranění</t>
  </si>
  <si>
    <t>-1456067912</t>
  </si>
  <si>
    <t xml:space="preserve">Bednění mostní římsy  odstranění všech tvarů</t>
  </si>
  <si>
    <t>317361116</t>
  </si>
  <si>
    <t>Výztuž mostních říms z betonářské oceli 10 505</t>
  </si>
  <si>
    <t>489521128</t>
  </si>
  <si>
    <t xml:space="preserve">Výztuž mostních železobetonových říms  z betonářské oceli 10 505 (R) nebo BSt 500</t>
  </si>
  <si>
    <t>z výkresu výztuže</t>
  </si>
  <si>
    <t>23,2*0,617/1000</t>
  </si>
  <si>
    <t>334323118</t>
  </si>
  <si>
    <t>Mostní opěry a úložné prahy ze ŽB C 30/37</t>
  </si>
  <si>
    <t>-327425039</t>
  </si>
  <si>
    <t>Mostní opěry a úložné prahy z betonu železového C 30/37</t>
  </si>
  <si>
    <t>čelo</t>
  </si>
  <si>
    <t>1,163*3</t>
  </si>
  <si>
    <t>odpočet trubka</t>
  </si>
  <si>
    <t>(PI*0,4*0,4*1)*-0,85</t>
  </si>
  <si>
    <t>334323191</t>
  </si>
  <si>
    <t>Příplatek k mostním opěrám a úložným prahům ze ŽB za betonáž malého rozsahu do 25 m3</t>
  </si>
  <si>
    <t>2048424459</t>
  </si>
  <si>
    <t>Mostní opěry a úložné prahy z betonu Příplatek k cenám za betonáž malého rozsahu do 25 m3</t>
  </si>
  <si>
    <t>334351112</t>
  </si>
  <si>
    <t>Bednění systémové mostních opěr a úložných prahů z překližek pro ŽB - zřízení</t>
  </si>
  <si>
    <t>-1232603001</t>
  </si>
  <si>
    <t xml:space="preserve">Bednění mostních opěr a úložných prahů ze systémového bednění  zřízení z překližek, pro železobeton</t>
  </si>
  <si>
    <t xml:space="preserve">čela </t>
  </si>
  <si>
    <t>1,435*3</t>
  </si>
  <si>
    <t>1,385*3</t>
  </si>
  <si>
    <t>1,133*2</t>
  </si>
  <si>
    <t>334351211</t>
  </si>
  <si>
    <t>Bednění systémové mostních opěr a úložných prahů z překližek - odstranění</t>
  </si>
  <si>
    <t>-1937740555</t>
  </si>
  <si>
    <t xml:space="preserve">Bednění mostních opěr a úložných prahů ze systémového bednění  odstranění z překližek</t>
  </si>
  <si>
    <t>334359115</t>
  </si>
  <si>
    <t>Výřez bednění pro prostup trub betonovou konstrukcí DN 600</t>
  </si>
  <si>
    <t>1638445797</t>
  </si>
  <si>
    <t xml:space="preserve">Výřez bednění pro prostup trub betonovou konstrukcí  DN 600</t>
  </si>
  <si>
    <t>výřez dn 800</t>
  </si>
  <si>
    <t>334361216</t>
  </si>
  <si>
    <t>Výztuž dříků opěr z betonářské oceli 10 505</t>
  </si>
  <si>
    <t>-125938230</t>
  </si>
  <si>
    <t xml:space="preserve">Výztuž betonářská mostních konstrukcí  opěr, úložných prahů, křídel, závěrných zídek, bloků ložisek, pilířů a sloupů z oceli 10 505 (R) nebo BSt 500 dříků opěr</t>
  </si>
  <si>
    <t>(53,39-14)/1000</t>
  </si>
  <si>
    <t>334361412</t>
  </si>
  <si>
    <t>Výztuž opěr, prahů, křídel, pilířů, sloupů ze svařovaných sítí do 6 kg/m2</t>
  </si>
  <si>
    <t>1697315434</t>
  </si>
  <si>
    <t xml:space="preserve">Výztuž betonářská mostních konstrukcí  opěr, úložných prahů, křídel, závěrných zídek, bloků ložisek, pilířů a sloupů ze svařovaných sítí do 6 kg/m2</t>
  </si>
  <si>
    <t>69,89/1000</t>
  </si>
  <si>
    <t>273361412</t>
  </si>
  <si>
    <t>Výztuž základových desek ze svařovaných sítí do 6 kg/m2</t>
  </si>
  <si>
    <t>1574664127</t>
  </si>
  <si>
    <t>Výztuž základových konstrukcí desek ze svařovaných sítí, hmotnosti přes 3,5 do 6 kg/m2</t>
  </si>
  <si>
    <t>"pod dlažbu</t>
  </si>
  <si>
    <t>27,301*1,3*4,44/1000</t>
  </si>
  <si>
    <t>451572111</t>
  </si>
  <si>
    <t>Lože pod potrubí otevřený výkop z kameniva drobného těženého</t>
  </si>
  <si>
    <t>-935357859</t>
  </si>
  <si>
    <t>Lože pod potrubí, stoky a drobné objekty v otevřeném výkopu z kameniva drobného těženého 0 až 4 mm</t>
  </si>
  <si>
    <t xml:space="preserve">pod troubu </t>
  </si>
  <si>
    <t>0,097*5,250</t>
  </si>
  <si>
    <t>451573111</t>
  </si>
  <si>
    <t>Lože pod potrubí otevřený výkop ze štěrkopísku</t>
  </si>
  <si>
    <t>783855907</t>
  </si>
  <si>
    <t>Lože pod potrubí, stoky a drobné objekty v otevřeném výkopu z písku a štěrkopísku do 63 mm</t>
  </si>
  <si>
    <t>0,307*5,250</t>
  </si>
  <si>
    <t xml:space="preserve">kolem základu čela </t>
  </si>
  <si>
    <t>0,745*3</t>
  </si>
  <si>
    <t>práh</t>
  </si>
  <si>
    <t>0,5*1,2</t>
  </si>
  <si>
    <t>451577877</t>
  </si>
  <si>
    <t>Podklad nebo lože pod dlažbu vodorovný nebo do sklonu 1:5 ze štěrkopísku tl do 100 mm</t>
  </si>
  <si>
    <t>475123531</t>
  </si>
  <si>
    <t xml:space="preserve">Podklad nebo lože pod dlažbu (přídlažbu)  v ploše vodorovné nebo ve sklonu do 1:5, tloušťky od 30 do 100 mm ze štěrkopísku</t>
  </si>
  <si>
    <t>5,7*3,2*1,15</t>
  </si>
  <si>
    <t>2072718693</t>
  </si>
  <si>
    <t>Trubní vedení</t>
  </si>
  <si>
    <t>40</t>
  </si>
  <si>
    <t>820441811</t>
  </si>
  <si>
    <t>Bourání stávajícího potrubí ze ŽB DN přes 400 do 600</t>
  </si>
  <si>
    <t>574047867</t>
  </si>
  <si>
    <t>Bourání stávajícího potrubí ze železobetonu v otevřeném výkopu DN přes 400 do 600</t>
  </si>
  <si>
    <t>41</t>
  </si>
  <si>
    <t>919542111</t>
  </si>
  <si>
    <t>Zřízení propustku, mostku z trub ocelových rýhovaných kruhového profilu do DN 800 mm</t>
  </si>
  <si>
    <t>2048324393</t>
  </si>
  <si>
    <t xml:space="preserve">Zřízení propustku, podchodu, mostku nebo kanálu z trub ocelových rýhovaných  včetně montáže spojovacích prstenců, profilu kruhového DN do 800 mm</t>
  </si>
  <si>
    <t>42</t>
  </si>
  <si>
    <t>55314412</t>
  </si>
  <si>
    <t>trouba ocelová flexibilní Pz s polymerovanou fólií z vlnitého plechu 800/2,0mm</t>
  </si>
  <si>
    <t>1085253206</t>
  </si>
  <si>
    <t>43</t>
  </si>
  <si>
    <t>931992121</t>
  </si>
  <si>
    <t>Výplň dilatačních spár z extrudovaného polystyrénu tl 20 mm</t>
  </si>
  <si>
    <t>327920837</t>
  </si>
  <si>
    <t xml:space="preserve">Výplň dilatačních spár z polystyrenu  extrudovaného, tloušťky 20 mm</t>
  </si>
  <si>
    <t xml:space="preserve">vtok </t>
  </si>
  <si>
    <t>4*0,27</t>
  </si>
  <si>
    <t>2*3,14*0,4*0,27</t>
  </si>
  <si>
    <t>44</t>
  </si>
  <si>
    <t>931994142</t>
  </si>
  <si>
    <t>Těsnění dilatační spáry betonové konstrukce polyuretanovým tmelem do pl 4,0 cm2</t>
  </si>
  <si>
    <t>1875396104</t>
  </si>
  <si>
    <t xml:space="preserve">Těsnění spáry betonové konstrukce pásy, profily, tmely  tmelem polyuretanovým spáry dilatační do 4,0 cm2</t>
  </si>
  <si>
    <t>2*3,14*0,4</t>
  </si>
  <si>
    <t>45</t>
  </si>
  <si>
    <t>936942211</t>
  </si>
  <si>
    <t>Zhotovení tabulky s letopočtem opravy mostu vložením šablony do bednění</t>
  </si>
  <si>
    <t>-434466783</t>
  </si>
  <si>
    <t>Zhotovení tabulky s letopočtem opravy nebo větší údržby vložením šablony do bednění</t>
  </si>
  <si>
    <t>Poznámka k položce:_x000d_
Včetně zhotovení 1x základního PKO nátěru výztuže u vlysu s letopočtem s ručním očištěním kartáčem</t>
  </si>
  <si>
    <t>římsy čela</t>
  </si>
  <si>
    <t xml:space="preserve">bločkem do dlažby </t>
  </si>
  <si>
    <t>46</t>
  </si>
  <si>
    <t>952904151</t>
  </si>
  <si>
    <t>Čištění mostních objektů - pročištění vtoků a výtoků strojně</t>
  </si>
  <si>
    <t>-842503249</t>
  </si>
  <si>
    <t>Čištění mostních objektů pročištění vtoků a výtoků strojně</t>
  </si>
  <si>
    <t>úprava příkopu</t>
  </si>
  <si>
    <t>8,5*0,7*0,5</t>
  </si>
  <si>
    <t>47</t>
  </si>
  <si>
    <t>962021112</t>
  </si>
  <si>
    <t>Bourání mostních zdí a pilířů z kamene</t>
  </si>
  <si>
    <t>-981933794</t>
  </si>
  <si>
    <t>Bourání mostních konstrukcí zdiva a pilířů z kamene nebo cihel</t>
  </si>
  <si>
    <t>0,7*4,3*2</t>
  </si>
  <si>
    <t>2*4,315</t>
  </si>
  <si>
    <t>1,55*2,675</t>
  </si>
  <si>
    <t>1,535*3,05</t>
  </si>
  <si>
    <t>zídky</t>
  </si>
  <si>
    <t>0,7*0,8*2</t>
  </si>
  <si>
    <t>0,3*0,8*2</t>
  </si>
  <si>
    <t>zídky koryta</t>
  </si>
  <si>
    <t>4,5*0,775</t>
  </si>
  <si>
    <t>4,5*0,5</t>
  </si>
  <si>
    <t xml:space="preserve">základ pro čelo na vtoku </t>
  </si>
  <si>
    <t>0,9*3</t>
  </si>
  <si>
    <t>48</t>
  </si>
  <si>
    <t>962041211</t>
  </si>
  <si>
    <t>Bourání mostních zdí a pilířů z betonu prostého</t>
  </si>
  <si>
    <t>1577384983</t>
  </si>
  <si>
    <t>Bourání mostních konstrukcí zdiva a pilířů z prostého betonu</t>
  </si>
  <si>
    <t xml:space="preserve">řimsy </t>
  </si>
  <si>
    <t>0,09*2,675</t>
  </si>
  <si>
    <t>0,09*3,050</t>
  </si>
  <si>
    <t>49</t>
  </si>
  <si>
    <t>985142211</t>
  </si>
  <si>
    <t>Vysekání spojovací hmoty ze spár zdiva hl přes 40 mm dl do 6 m/m2</t>
  </si>
  <si>
    <t>1924162878</t>
  </si>
  <si>
    <t>Vysekání spojovací hmoty ze spár zdiva včetně vyčištění hloubky spáry přes 40 mm délky spáry na 1 m2 upravované plochy do 6 m</t>
  </si>
  <si>
    <t xml:space="preserve">zídka sanace na vtoku </t>
  </si>
  <si>
    <t>0,9*2,450</t>
  </si>
  <si>
    <t>50</t>
  </si>
  <si>
    <t>1736415300</t>
  </si>
  <si>
    <t>51</t>
  </si>
  <si>
    <t>985232111</t>
  </si>
  <si>
    <t>Hloubkové spárování zdiva aktivovanou maltou spára hl do 80 mm dl do 6 m/m2</t>
  </si>
  <si>
    <t>250389351</t>
  </si>
  <si>
    <t>Hloubkové spárování zdiva hloubky přes 40 do 80 mm aktivovanou maltou délky spáry na 1 m2 upravované plochy do 6 m</t>
  </si>
  <si>
    <t>52</t>
  </si>
  <si>
    <t>-233394733</t>
  </si>
  <si>
    <t>53</t>
  </si>
  <si>
    <t>985233111</t>
  </si>
  <si>
    <t>Úprava spár po spárování zdiva uhlazením spára dl do 6 m/m2</t>
  </si>
  <si>
    <t>1052163125</t>
  </si>
  <si>
    <t>Úprava spár po spárování zdiva kamenného nebo cihelného délky spáry na 1 m2 upravované plochy do 6 m uhlazením</t>
  </si>
  <si>
    <t>54</t>
  </si>
  <si>
    <t>985233912</t>
  </si>
  <si>
    <t>Příplatek k úpravě spár za plochu do 10 m2 jednotlivě</t>
  </si>
  <si>
    <t>-1214417477</t>
  </si>
  <si>
    <t>Úprava spár po spárování zdiva kamenného nebo cihelného Příplatek k cenám za plochu do 10 m2 jednotlivě</t>
  </si>
  <si>
    <t>55</t>
  </si>
  <si>
    <t>997013861</t>
  </si>
  <si>
    <t>Poplatek za uložení stavebního odpadu na recyklační skládce (skládkovné) z prostého betonu kód odpadu 17 01 01</t>
  </si>
  <si>
    <t>1241737976</t>
  </si>
  <si>
    <t>Poplatek za uložení stavebního odpadu na recyklační skládce (skládkovné) z prostého betonu zatříděného do Katalogu odpadů pod kódem 17 01 01</t>
  </si>
  <si>
    <t>1,135+0,087</t>
  </si>
  <si>
    <t>56</t>
  </si>
  <si>
    <t>997013862</t>
  </si>
  <si>
    <t xml:space="preserve">Poplatek za uložení stavebního odpadu na recyklační skládce (skládkovné) z armovaného betonu kód odpadu  17 01 01</t>
  </si>
  <si>
    <t>-730256092</t>
  </si>
  <si>
    <t>Poplatek za uložení stavebního odpadu na recyklační skládce (skládkovné) z armovaného betonu zatříděného do Katalogu odpadů pod kódem 17 01 01</t>
  </si>
  <si>
    <t>57</t>
  </si>
  <si>
    <t>1165425609</t>
  </si>
  <si>
    <t>83,455+1,135</t>
  </si>
  <si>
    <t>58</t>
  </si>
  <si>
    <t>-653206907</t>
  </si>
  <si>
    <t>1,222+3,625+84,590</t>
  </si>
  <si>
    <t>59</t>
  </si>
  <si>
    <t>-1264860823</t>
  </si>
  <si>
    <t>89,437*30</t>
  </si>
  <si>
    <t>60</t>
  </si>
  <si>
    <t>-1565868964</t>
  </si>
  <si>
    <t>61</t>
  </si>
  <si>
    <t>-1608096388</t>
  </si>
  <si>
    <t>Poznámka k položce:_x000d_
Dobrý přístup k objektu, hned u přejezdu P1853 v km 9,175.</t>
  </si>
  <si>
    <t>PSV</t>
  </si>
  <si>
    <t>Práce a dodávky PSV</t>
  </si>
  <si>
    <t>711</t>
  </si>
  <si>
    <t>Izolace proti vodě, vlhkosti a plynům</t>
  </si>
  <si>
    <t>62</t>
  </si>
  <si>
    <t>711112001</t>
  </si>
  <si>
    <t>Provedení izolace proti zemní vlhkosti svislé za studena nátěrem penetračním</t>
  </si>
  <si>
    <t>365570706</t>
  </si>
  <si>
    <t xml:space="preserve">Provedení izolace proti zemní vlhkosti natěradly a tmely za studena  na ploše svislé S nátěrem penetračním</t>
  </si>
  <si>
    <t xml:space="preserve">základ </t>
  </si>
  <si>
    <t>0,6*1,3*2</t>
  </si>
  <si>
    <t xml:space="preserve">dřík </t>
  </si>
  <si>
    <t>1,436*3</t>
  </si>
  <si>
    <t xml:space="preserve">základový práh </t>
  </si>
  <si>
    <t>63</t>
  </si>
  <si>
    <t>111631500</t>
  </si>
  <si>
    <t>lak penetrační asfaltový</t>
  </si>
  <si>
    <t>613736834</t>
  </si>
  <si>
    <t>Poznámka k položce:_x000d_
Spotřeba 0,3-0,4kg/m2</t>
  </si>
  <si>
    <t>12,028*0,00035</t>
  </si>
  <si>
    <t>64</t>
  </si>
  <si>
    <t>711112011</t>
  </si>
  <si>
    <t>Provedení izolace proti zemní vlhkosti svislé za studena suspenzí asfaltovou</t>
  </si>
  <si>
    <t>424925964</t>
  </si>
  <si>
    <t xml:space="preserve">Provedení izolace proti zemní vlhkosti natěradly a tmely za studena  na ploše svislé S nátěrem suspensí asfaltovou</t>
  </si>
  <si>
    <t>12,028*2</t>
  </si>
  <si>
    <t>65</t>
  </si>
  <si>
    <t>111631780</t>
  </si>
  <si>
    <t>lak hydroizolační asfaltový pro izolaci trub</t>
  </si>
  <si>
    <t>585405889</t>
  </si>
  <si>
    <t>Poznámka k položce:_x000d_
Spotřeba: 0,3-0,5 kg/m2</t>
  </si>
  <si>
    <t>24,056*0,4/1000</t>
  </si>
  <si>
    <t>66</t>
  </si>
  <si>
    <t>998711101</t>
  </si>
  <si>
    <t>Přesun hmot tonážní pro izolace proti vodě, vlhkosti a plynům v objektech výšky do 6 m</t>
  </si>
  <si>
    <t>1382094292</t>
  </si>
  <si>
    <t xml:space="preserve">Přesun hmot pro izolace proti vodě, vlhkosti a plynům  stanovený z hmotnosti přesunovaného materiálu vodorovná dopravní vzdálenost do 50 m v objektech výšky do 6 m</t>
  </si>
  <si>
    <t>002 - km 9,194 - svršek</t>
  </si>
  <si>
    <t xml:space="preserve">    5 - Komunikace</t>
  </si>
  <si>
    <t>OST - Ostatní</t>
  </si>
  <si>
    <t>Komunikace</t>
  </si>
  <si>
    <t>5905015010</t>
  </si>
  <si>
    <t>Oprava stezky ručně s odstraněním drnu a nánosu do 10 cm</t>
  </si>
  <si>
    <t>Sborník UOŽI 01 2021</t>
  </si>
  <si>
    <t>-1979967131</t>
  </si>
  <si>
    <t>Oprava stezky ručně s odstraněním drnu a nánosu do 10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</si>
  <si>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 xml:space="preserve">vpravo </t>
  </si>
  <si>
    <t>0,4*8</t>
  </si>
  <si>
    <t>5905025010</t>
  </si>
  <si>
    <t>Doplnění stezky štěrkodrtí ojediněle ručně</t>
  </si>
  <si>
    <t>815271034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</si>
  <si>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</si>
  <si>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3,2*0,1</t>
  </si>
  <si>
    <t>5955101025</t>
  </si>
  <si>
    <t>Kamenivo drcené drť frakce 4/8</t>
  </si>
  <si>
    <t>-763525209</t>
  </si>
  <si>
    <t>0,32*1,6</t>
  </si>
  <si>
    <t>5905055010</t>
  </si>
  <si>
    <t>Odstranění stávajícího kolejového lože odtěžením v koleji</t>
  </si>
  <si>
    <t>460126944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</si>
  <si>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</si>
  <si>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1,520*5,6</t>
  </si>
  <si>
    <t>5905060010</t>
  </si>
  <si>
    <t>Zřízení nového kolejového lože v koleji</t>
  </si>
  <si>
    <t>-51377422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</si>
  <si>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</si>
  <si>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Poznámka k položce:_x000d_
Včetně hutnění kolejového lože po vrstvách.</t>
  </si>
  <si>
    <t>2,4*5,6</t>
  </si>
  <si>
    <t>5905105010</t>
  </si>
  <si>
    <t>Doplnění KL kamenivem ojediněle ručně v koleji</t>
  </si>
  <si>
    <t>-700384670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</si>
  <si>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</si>
  <si>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 xml:space="preserve">doplnění v délce 8m </t>
  </si>
  <si>
    <t>5955101000</t>
  </si>
  <si>
    <t>Kamenivo drcené štěrk frakce 31,5/63 třídy BI</t>
  </si>
  <si>
    <t>-1245421977</t>
  </si>
  <si>
    <t>(13,440+5)*1,528</t>
  </si>
  <si>
    <t>5906015120</t>
  </si>
  <si>
    <t>Výměna pražce malou těžící mechanizací v KL otevřeném i zapuštěném pražec betonový příčný vystrojený</t>
  </si>
  <si>
    <t>-2103585803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</si>
  <si>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</si>
  <si>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položce:_x000d_
kolejnice ponechat</t>
  </si>
  <si>
    <t>5909032010</t>
  </si>
  <si>
    <t>Přesná úprava GPK koleje směrové a výškové uspořádání pražce dřevěné nebo ocelové</t>
  </si>
  <si>
    <t>km</t>
  </si>
  <si>
    <t>-1508424980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</si>
  <si>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</si>
  <si>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Denní výkon ASP - 1,6 km_x000d_
Využít ASP z objektu v km 12,570</t>
  </si>
  <si>
    <t>OST</t>
  </si>
  <si>
    <t>Ostatní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</si>
  <si>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</si>
  <si>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</si>
  <si>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512</t>
  </si>
  <si>
    <t>-1289867028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</si>
  <si>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</si>
  <si>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kamenolom cca 12 km</t>
  </si>
  <si>
    <t>28,176+0,512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</si>
  <si>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</si>
  <si>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</si>
  <si>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1454767366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</si>
  <si>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</si>
  <si>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skládka cca 30 km</t>
  </si>
  <si>
    <t>8,512*2</t>
  </si>
  <si>
    <t>9909000700</t>
  </si>
  <si>
    <t>Poplatek za recyklaci kameniva</t>
  </si>
  <si>
    <t>1304215736</t>
  </si>
  <si>
    <t xml:space="preserve">Poplatek za recyklaci kameniva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</si>
  <si>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022111001</t>
  </si>
  <si>
    <t>Geodetické práce Kontrola PPK při směrové a výškové úpravě koleje zaměřením APK trať jednokolejná</t>
  </si>
  <si>
    <t>222936253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</si>
  <si>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</si>
  <si>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 xml:space="preserve">pro ASP pro 2 objekty (i pro objekt v km 9,194): </t>
  </si>
  <si>
    <t>0,1</t>
  </si>
  <si>
    <t>002 - VRN - km 9,194</t>
  </si>
  <si>
    <t xml:space="preserve">    VRN1 - Průzkumné, geodetické a projektové práce</t>
  </si>
  <si>
    <t xml:space="preserve">    VRN4 - Inženýrská činnost</t>
  </si>
  <si>
    <t>VRN1</t>
  </si>
  <si>
    <t>Průzkumné, geodetické a projektové práce</t>
  </si>
  <si>
    <t>012103000</t>
  </si>
  <si>
    <t>Geodetické práce před výstavbou</t>
  </si>
  <si>
    <t>-659946217</t>
  </si>
  <si>
    <t>Poznámka k položce:_x000d_
Vytyčení inženýrských sítí (pouze CETIN), sítě nebudou dále dotčeny.</t>
  </si>
  <si>
    <t>013002000</t>
  </si>
  <si>
    <t>Projektové práce</t>
  </si>
  <si>
    <t>-1056855258</t>
  </si>
  <si>
    <t>Poznámka k položce:_x000d_
Zpracování dokumentace skutečného provedení stavby - 2x (v trvalém tisku i digitálně) s využitím železničního bodového pole a po projednání a schválení SŽG.</t>
  </si>
  <si>
    <t>-296702375</t>
  </si>
  <si>
    <t>Poznámka k položce:_x000d_
Dodávky vody a energie, příjezdové komunikace včetně příp. omezení provozu a dopravního značení, příp. pronájmy pozemků, střežení pracoviště, uvedení pozemků do původního stavu, včetně přípravy a likvidace staveniště.</t>
  </si>
  <si>
    <t>VRN4</t>
  </si>
  <si>
    <t>Inženýrská činnost</t>
  </si>
  <si>
    <t>043134000</t>
  </si>
  <si>
    <t>Zkoušky zatěžovací</t>
  </si>
  <si>
    <t>-1061417732</t>
  </si>
  <si>
    <t>Poznámka k položce:_x000d_
Statická zatěžovací zkouška pláně</t>
  </si>
  <si>
    <t>004 - Oprava mostu v km 12,570</t>
  </si>
  <si>
    <t>001 - ZRN - km 12,570</t>
  </si>
  <si>
    <t>001 - km 12,570 - most</t>
  </si>
  <si>
    <t xml:space="preserve">    6 - Úpravy povrchů, podlahy a osazování výplní</t>
  </si>
  <si>
    <t xml:space="preserve">    783 - Dokončovací práce - nátěry</t>
  </si>
  <si>
    <t>335585633</t>
  </si>
  <si>
    <t>2132677732</t>
  </si>
  <si>
    <t>-549847951</t>
  </si>
  <si>
    <t>SVI výběhů</t>
  </si>
  <si>
    <t>4,0*5,0*0,4*2</t>
  </si>
  <si>
    <t>0,5*0,5*7,0*2</t>
  </si>
  <si>
    <t>přechody</t>
  </si>
  <si>
    <t>3,0*0,5*0,7*4</t>
  </si>
  <si>
    <t>-622063430</t>
  </si>
  <si>
    <t>-1299538120</t>
  </si>
  <si>
    <t>skládka cca 27 km</t>
  </si>
  <si>
    <t>23,7*17</t>
  </si>
  <si>
    <t>-959163639</t>
  </si>
  <si>
    <t>23,7*2</t>
  </si>
  <si>
    <t>-1263447067</t>
  </si>
  <si>
    <t>4,0*5,0*0,2*2</t>
  </si>
  <si>
    <t>58344169</t>
  </si>
  <si>
    <t>štěrkodrť frakce 0/32 OTP ČD</t>
  </si>
  <si>
    <t>2063855142</t>
  </si>
  <si>
    <t>8,0*1,6</t>
  </si>
  <si>
    <t>-1797860333</t>
  </si>
  <si>
    <t>212795111</t>
  </si>
  <si>
    <t>Příčné odvodnění mostní opěry z plastových trub DN 160 včetně podkladního betonu, štěrkového obsypu</t>
  </si>
  <si>
    <t>-1187530572</t>
  </si>
  <si>
    <t>Příčné odvodnění za opěrou z plastových trub</t>
  </si>
  <si>
    <t>odvodnění SVI výběhů</t>
  </si>
  <si>
    <t>2*7,0</t>
  </si>
  <si>
    <t>274311125</t>
  </si>
  <si>
    <t>Základové pasy, prahy, věnce a ostruhy z betonu prostého C 16/20</t>
  </si>
  <si>
    <t>-601244237</t>
  </si>
  <si>
    <t>Základové konstrukce z betonu prostého pasy, prahy, věnce a ostruhy ve výkopu nebo na hlavách pilot C 16/20</t>
  </si>
  <si>
    <t>základy - přechodové zídky:</t>
  </si>
  <si>
    <t>-1547969859</t>
  </si>
  <si>
    <t>přechodové zídky</t>
  </si>
  <si>
    <t>3,0*0,7*8</t>
  </si>
  <si>
    <t>0,5*0,7*8</t>
  </si>
  <si>
    <t>-1732370522</t>
  </si>
  <si>
    <t>334213211</t>
  </si>
  <si>
    <t>Zdivo mostů z pravidelných kamenů na maltu, objem jednoho kamene do 0,02 m3</t>
  </si>
  <si>
    <t>1273191382</t>
  </si>
  <si>
    <t>Zdivo pilířů, opěr a křídel mostů z lomového kamene štípaného nebo ručně vybíraného na maltu z pravidelných kamenů (na vazbu) objemu 1 kusu kamene do 0,02 m3</t>
  </si>
  <si>
    <t>3,0*0,5*(1,0+0,6)/2*4</t>
  </si>
  <si>
    <t>421941221</t>
  </si>
  <si>
    <t>Výroba podlahy z plechů bez výztuh opravě mostu</t>
  </si>
  <si>
    <t>-460352079</t>
  </si>
  <si>
    <t>Oprava podlah z plechů výroba bez výztuh</t>
  </si>
  <si>
    <t>Poznámka k položce:_x000d_
Úprava původních podlahových ocel.plechů_x000d_
(výměna podkladnic)</t>
  </si>
  <si>
    <t>podlahy na hlavách</t>
  </si>
  <si>
    <t>(0,3+0,33)*11,8</t>
  </si>
  <si>
    <t>podlaha v koleji</t>
  </si>
  <si>
    <t>1,14*11,8</t>
  </si>
  <si>
    <t>421941321</t>
  </si>
  <si>
    <t>Montáž podlahy z plechů bez výztuh při opravě mostu</t>
  </si>
  <si>
    <t>-1475170036</t>
  </si>
  <si>
    <t>Oprava podlah z plechů montáž bez výztuh</t>
  </si>
  <si>
    <t>Poznámka k položce:_x000d_
Montáž stávajících ocelových podlah včetně podporujících úhelníků a dodání spojovacího materiálu</t>
  </si>
  <si>
    <t>podlahy na chodnících</t>
  </si>
  <si>
    <t>0,97*11,8*2</t>
  </si>
  <si>
    <t>421941521</t>
  </si>
  <si>
    <t>Demontáž podlahových plechů bez výztuh na mostech</t>
  </si>
  <si>
    <t>-92446307</t>
  </si>
  <si>
    <t>Demontáž podlahových plechů bez výztuh</t>
  </si>
  <si>
    <t>Poznámka k položce:_x000d_
budou se po PKO vracet zpět</t>
  </si>
  <si>
    <t>429172121</t>
  </si>
  <si>
    <t>Výroba ocelových prvků pro opravu mostů nýtovaných do 100 kg</t>
  </si>
  <si>
    <t>628821001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</si>
  <si>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nýtovaných, hmotnosti do 100 kg</t>
  </si>
  <si>
    <t>dolní úhelník příčníku</t>
  </si>
  <si>
    <t>4,580*4*19,70</t>
  </si>
  <si>
    <t>13011R00</t>
  </si>
  <si>
    <t>úhelník ocelový nerovnoramenný jakost 11 375 130x90x12mm</t>
  </si>
  <si>
    <t>-110960024</t>
  </si>
  <si>
    <t>Poznámka k položce:_x000d_
hm.: 19,70kg/m_x000d_
dolní úhelník příčníku_x000d_
celkem 4ks dl.4580mm</t>
  </si>
  <si>
    <t>4,580*4*19,70*1,1/1000</t>
  </si>
  <si>
    <t>429172221</t>
  </si>
  <si>
    <t>Montáž ocelových prvků pro opravu mostů nýtovaných do 100 kg</t>
  </si>
  <si>
    <t>1619784719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</si>
  <si>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nýtovaných, hmotnosti do 100 kg</t>
  </si>
  <si>
    <t>dolní úhelník příčníku + 20%</t>
  </si>
  <si>
    <t>4,58*4*19,70*1,2</t>
  </si>
  <si>
    <t>31160R00</t>
  </si>
  <si>
    <t>nýt ocelový s půlkulovou hlavou ČSN 02 2301 D 20-22 mm</t>
  </si>
  <si>
    <t>1353639105</t>
  </si>
  <si>
    <t>52*2*1,2</t>
  </si>
  <si>
    <t>429173112</t>
  </si>
  <si>
    <t>Přizvednutí a spuštění kcí hmotnosti přes 10 do 50 t</t>
  </si>
  <si>
    <t>436888984</t>
  </si>
  <si>
    <t>Přizvednutí a spuštění konstrukcí hmotnosti přes 10 do 50 t</t>
  </si>
  <si>
    <t>451475111</t>
  </si>
  <si>
    <t>Podkladní vrstva plastbetonová samonivelační první vrstva tl 10 mm</t>
  </si>
  <si>
    <t>-139090157</t>
  </si>
  <si>
    <t xml:space="preserve">Podkladní vrstva plastbetonová  samonivelační, tloušťky do 10 mm první vrstva</t>
  </si>
  <si>
    <t>pod kotevní desky zábradlí</t>
  </si>
  <si>
    <t>0,24*0,20*8</t>
  </si>
  <si>
    <t>451475112</t>
  </si>
  <si>
    <t>Podkladní vrstva plastbetonová samonivelační každá další vrstva tl 10 mm</t>
  </si>
  <si>
    <t>-1948437647</t>
  </si>
  <si>
    <t xml:space="preserve">Podkladní vrstva plastbetonová  samonivelační, tloušťky do 10 mm každá další vrstva</t>
  </si>
  <si>
    <t>457311117</t>
  </si>
  <si>
    <t>Vyrovnávací nebo spádový beton C 25/30 včetně úpravy povrchu</t>
  </si>
  <si>
    <t>-1805946782</t>
  </si>
  <si>
    <t xml:space="preserve">Vyrovnávací nebo spádový beton včetně úpravy povrchu  C 25/30</t>
  </si>
  <si>
    <t>Betonová deska (ze suchého betonu) ve výbězích pod SVI</t>
  </si>
  <si>
    <t>4,0*5,0*0,15*2</t>
  </si>
  <si>
    <t>101317752</t>
  </si>
  <si>
    <t>Betonová deska ve výbězích pod SVI</t>
  </si>
  <si>
    <t>4,0*5,0*2*5,506/1000</t>
  </si>
  <si>
    <t>462511111</t>
  </si>
  <si>
    <t>Zához prostoru z lomového kamene</t>
  </si>
  <si>
    <t>-164420110</t>
  </si>
  <si>
    <t xml:space="preserve">Zához prostoru  z lomového kamene</t>
  </si>
  <si>
    <t>podél spodní stavby</t>
  </si>
  <si>
    <t>12,3*1,0*1,0</t>
  </si>
  <si>
    <t>12,3*2,0*1,0</t>
  </si>
  <si>
    <t>-1375031004</t>
  </si>
  <si>
    <t>za křídly</t>
  </si>
  <si>
    <t>4,4*1,0*4</t>
  </si>
  <si>
    <t>vyústění drenáže</t>
  </si>
  <si>
    <t>1,0*2</t>
  </si>
  <si>
    <t>-1395127355</t>
  </si>
  <si>
    <t>dlažba (za křídly)</t>
  </si>
  <si>
    <t>19,6*3,03*1,1/1000</t>
  </si>
  <si>
    <t>521271921</t>
  </si>
  <si>
    <t>Dotažení mostnicového šroubu po dosednutí vlivem provozu</t>
  </si>
  <si>
    <t>732711345</t>
  </si>
  <si>
    <t>Údržba mostnicových šroubů dotažení po dosednutí vlivem provozu</t>
  </si>
  <si>
    <t>18*2</t>
  </si>
  <si>
    <t>521272215</t>
  </si>
  <si>
    <t>Demontáž mostnic s odsunem hmot mimo objekt mostu</t>
  </si>
  <si>
    <t>-1061538700</t>
  </si>
  <si>
    <t xml:space="preserve">Demontáž mostnic  s odsunem hmot mimo objekt mostu se zřízením pomocné montážní lávky</t>
  </si>
  <si>
    <t>521273111</t>
  </si>
  <si>
    <t>Výroba dřevěných mostnic železničního mostu v přímé, v oblouku nebo přechodnici bez převýšení</t>
  </si>
  <si>
    <t>2046659077</t>
  </si>
  <si>
    <t>Mostnice na železničních mostech z tvrdého dřeva s plošným uložením výroba bez převýšení v přímé, v oblouku nebo přechodnici</t>
  </si>
  <si>
    <t>Poznámka k položce:_x000d_
včetně opáskování a osazení protištěpných spon, včetně nátěru opracovaných míst impregnačním přípravkem</t>
  </si>
  <si>
    <t>521273211</t>
  </si>
  <si>
    <t>Montáž dřevěných mostnic železničního mostu v přímé, v oblouku nebo přechodnici bez převýšení</t>
  </si>
  <si>
    <t>-1743057289</t>
  </si>
  <si>
    <t>Mostnice na železničních mostech z tvrdého dřeva s plošným uložením montáž bez převýšení v přímé, v oblouku nebo přechodnici</t>
  </si>
  <si>
    <t>Poznámka k položce:_x000d_
včetně příp. zkrácení a nátěru opracovaných míst impregnačním přípravkem</t>
  </si>
  <si>
    <t>521281111</t>
  </si>
  <si>
    <t>Výroba pozednic železničního mostu z tvrdého dřeva</t>
  </si>
  <si>
    <t>-1739325044</t>
  </si>
  <si>
    <t>Pozednice na železničních mostech z tvrdého dřeva s plošným uložením výroba</t>
  </si>
  <si>
    <t>521281211</t>
  </si>
  <si>
    <t>Montáž pozednic železničního mostu z tvrdého dřeva</t>
  </si>
  <si>
    <t>-1866653654</t>
  </si>
  <si>
    <t>Pozednice na železničních mostech z tvrdého dřeva s plošným uložením montáž</t>
  </si>
  <si>
    <t>521283221</t>
  </si>
  <si>
    <t>Demontáž pozednic včetně odstranění štěrkového podsypu</t>
  </si>
  <si>
    <t>-1771528670</t>
  </si>
  <si>
    <t>Demontáž pozednic s odstraněním štěrku</t>
  </si>
  <si>
    <t>608153700</t>
  </si>
  <si>
    <t>mostnice dřevěná impregnovaná olejem DB 240x260mm dl 2,5m</t>
  </si>
  <si>
    <t>-137448577</t>
  </si>
  <si>
    <t>mostnice a pozednice</t>
  </si>
  <si>
    <t>18*0,26*0,24*2,5</t>
  </si>
  <si>
    <t>2*0,26*0,24*2,5</t>
  </si>
  <si>
    <t>Úpravy povrchů, podlahy a osazování výplní</t>
  </si>
  <si>
    <t>628613223</t>
  </si>
  <si>
    <t>Protikorozní ochrana OK mostu III.tř.-základní a podkladní epoxidový, vrchní PU nátěr bez metalizace</t>
  </si>
  <si>
    <t>-123932538</t>
  </si>
  <si>
    <t>Protikorozní ochrana ocelových mostních konstrukcí včetně otryskání povrchu základní a podkladní epoxidový a vrchní polyuretanový nátěr bez metalizace III. třídy</t>
  </si>
  <si>
    <t>Poznámka k položce:_x000d_
PKO schváleného typu, včetně otryskání a dodání písku</t>
  </si>
  <si>
    <t>zábradlí</t>
  </si>
  <si>
    <t>11,17*0,252*2*2</t>
  </si>
  <si>
    <t>0,75*0,28*6*2</t>
  </si>
  <si>
    <t>1,05*0,252*3*4</t>
  </si>
  <si>
    <t>1,0*0,28*2*4</t>
  </si>
  <si>
    <t>8*0,11</t>
  </si>
  <si>
    <t>628613224</t>
  </si>
  <si>
    <t>Protikorozní ochrana OK mostu IV.tř.- základní a podkladní epoxidový, vrchní PU nátěr bez metalizace</t>
  </si>
  <si>
    <t>11713698</t>
  </si>
  <si>
    <t>Protikorozní ochrana ocelových mostních konstrukcí včetně otryskání povrchu základní a podkladní epoxidový a vrchní polyuretanový nátěr bez metalizace IV. třídy</t>
  </si>
  <si>
    <t>OK (dle MESu)</t>
  </si>
  <si>
    <t>283,0</t>
  </si>
  <si>
    <t>podlahy</t>
  </si>
  <si>
    <t>0,97*11,8*2*2</t>
  </si>
  <si>
    <t>(0,3+0,33)*11,8*2</t>
  </si>
  <si>
    <t>1,14*11,8*2</t>
  </si>
  <si>
    <t>628613911</t>
  </si>
  <si>
    <t>Mechanické vyčištění hloubkové koroze mezi jednotlivými prvky OK mostů</t>
  </si>
  <si>
    <t>-941191761</t>
  </si>
  <si>
    <t>Mechanické vyčištění hloubkové koroze mezi jednotlivými prvky ocelových mostních konstrukcí</t>
  </si>
  <si>
    <t>628633112</t>
  </si>
  <si>
    <t>Spárování kamenného zdiva mostů aktivovanou maltou spára hl do 40 mm dl do 12 m/m2</t>
  </si>
  <si>
    <t>-1797725679</t>
  </si>
  <si>
    <t>Spárování zdiva pilířů, opěr a křídel mostů z lomového kamene aktivovanou maltou, hloubky do 40 mm délka spáry na 1 m2 upravované plochy přes 6 do 12 m</t>
  </si>
  <si>
    <t>Poznámka k položce:_x000d_
spárování u nově vyzdívaného zdiva včetně úpravy spáry uhlazením</t>
  </si>
  <si>
    <t>zdivo - přechodové zídky:</t>
  </si>
  <si>
    <t>(2*3,0*(1,0+0,6)/2+0,5*0,6)*4</t>
  </si>
  <si>
    <t>629991112</t>
  </si>
  <si>
    <t>Zatmelení spar mezi jednotlivými ocelovými prvky mostních konstrukcí s výplní</t>
  </si>
  <si>
    <t>1673886522</t>
  </si>
  <si>
    <t>Zatmelení spar mezi jednotlivými ocelovými prvky mostních konstrukcí polyuretanovým tmelem šířky spar do 10 mm s výplní</t>
  </si>
  <si>
    <t>0308R0001.1</t>
  </si>
  <si>
    <t xml:space="preserve">Ekologická ochrana při provádění oprav (zaplachtování apod) montáž + demontáž </t>
  </si>
  <si>
    <t>-1173427530</t>
  </si>
  <si>
    <t>Poznámka k položce:_x000d_
Pod a boční zaplachtování konstrukce,_x000d_
včetně zajištění potřebného materiálu a úklidu s likvidací odpadu</t>
  </si>
  <si>
    <t>10,0*6,0</t>
  </si>
  <si>
    <t>11,2*3,0*2</t>
  </si>
  <si>
    <t>911121311</t>
  </si>
  <si>
    <t>Montáž ocelového zábradli při opravách mostů</t>
  </si>
  <si>
    <t>-292359947</t>
  </si>
  <si>
    <t>Oprava ocelového zábradlí svařovaného nebo šroubovaného montáž</t>
  </si>
  <si>
    <t>stávající zábradlí na opěrách (po montáži nových kotevních desek a po PKO):</t>
  </si>
  <si>
    <t>1,05*4</t>
  </si>
  <si>
    <t>911122111</t>
  </si>
  <si>
    <t>Výroba dílů ocelového zábradlí do 50 kg při opravách mostů</t>
  </si>
  <si>
    <t>-1920519998</t>
  </si>
  <si>
    <t>Oprava částí ocelového zábradlí mostů svařovaného nebo šroubovaného výroba dílů hmotnosti do 50 kg</t>
  </si>
  <si>
    <t>kotevní deska 240x200x20mm</t>
  </si>
  <si>
    <t>8*7,54</t>
  </si>
  <si>
    <t>13611248</t>
  </si>
  <si>
    <t>plech ocelový hladký jakost S235JR tl 20mm tabule</t>
  </si>
  <si>
    <t>-1328063151</t>
  </si>
  <si>
    <t>Poznámka k položce:_x000d_
Hmotnost 960 kg/kus</t>
  </si>
  <si>
    <t>8*7,54/1000</t>
  </si>
  <si>
    <t>911122211</t>
  </si>
  <si>
    <t>Montáž dílů ocelového zábradlí do 50 kg při opravách mostů</t>
  </si>
  <si>
    <t>-973527668</t>
  </si>
  <si>
    <t>Oprava částí ocelového zábradlí mostů svařovaného nebo šroubovaného montáž dílů hmotnosti do 50 kg</t>
  </si>
  <si>
    <t>Poznámka k položce:_x000d_
Ocelové desky pro ukotvení zábradlí_x000d_
240x200mm - 7,54 kg</t>
  </si>
  <si>
    <t>938131111</t>
  </si>
  <si>
    <t>Odstranění přebytečné zeminy (nánosů) u říms průčelního zdiva a křídel ručně</t>
  </si>
  <si>
    <t>-1249042601</t>
  </si>
  <si>
    <t>zemina za křídly</t>
  </si>
  <si>
    <t>4,4*1,0*0,4*4</t>
  </si>
  <si>
    <t>938905311</t>
  </si>
  <si>
    <t>Údržba OK mostů - očistění, nátěr, namazání ložisek</t>
  </si>
  <si>
    <t>1136795901</t>
  </si>
  <si>
    <t>Údržba ocelových konstrukcí údržba ložisek očistění, nátěr, namazání</t>
  </si>
  <si>
    <t>938905312</t>
  </si>
  <si>
    <t>Údržba OK mostů - vysekání obetonávky ložisek a zalití ložiskových desek</t>
  </si>
  <si>
    <t>-557200539</t>
  </si>
  <si>
    <t>Údržba ocelových konstrukcí údržba ložisek vysekání obetonávky a zalití ložiskových desek</t>
  </si>
  <si>
    <t>943211111</t>
  </si>
  <si>
    <t>Montáž lešení prostorového rámového lehkého s podlahami zatížení do 200 kg/m2 v do 10 m</t>
  </si>
  <si>
    <t>1484907801</t>
  </si>
  <si>
    <t xml:space="preserve">Montáž lešení prostorového rámového lehkého pracovního s podlahami  s provozním zatížením tř. 3 do 200 kg/m2, výšky do 10 m</t>
  </si>
  <si>
    <t>10,0*6,0*2,0</t>
  </si>
  <si>
    <t>943211211</t>
  </si>
  <si>
    <t>Příplatek k lešení prostorovému rámovému lehkému s podlahami v do 10 m za první a ZKD den použití</t>
  </si>
  <si>
    <t>334123136</t>
  </si>
  <si>
    <t xml:space="preserve">Montáž lešení prostorového rámového lehkého pracovního s podlahami  Příplatek za první a každý další den použití lešení k ceně -1111</t>
  </si>
  <si>
    <t>120,0*30</t>
  </si>
  <si>
    <t>943211811</t>
  </si>
  <si>
    <t>Demontáž lešení prostorového rámového lehkého s podlahami zatížení do 200 kg/m2 v do 10 m</t>
  </si>
  <si>
    <t>-1844225696</t>
  </si>
  <si>
    <t xml:space="preserve">Demontáž lešení prostorového rámového lehkého pracovního s podlahami  s provozním zatížením tř. 3 do 200 kg/m2, výšky do 10 m</t>
  </si>
  <si>
    <t>953965132</t>
  </si>
  <si>
    <t>Kotevní šroub pro chemické kotvy M 16 dl 260 mm</t>
  </si>
  <si>
    <t>-2075042337</t>
  </si>
  <si>
    <t xml:space="preserve">Kotvy chemické s vyvrtáním otvoru  kotevní šrouby pro chemické kotvy, velikost M 16, délka 260 mm</t>
  </si>
  <si>
    <t>šrouby do patních desek zábradlí nerez kvality A4:</t>
  </si>
  <si>
    <t>963071121</t>
  </si>
  <si>
    <t>Demontáž ocelových prvků mostů nýtovaných do 100 kg</t>
  </si>
  <si>
    <t>529293861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</si>
  <si>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nýtovaných, hmotnosti do 100 kg</t>
  </si>
  <si>
    <t>Poznámka k položce:_x000d_
ocelové prvky odvést do určeného kovošrotu (výzisk SMT)</t>
  </si>
  <si>
    <t>966075141</t>
  </si>
  <si>
    <t>Odstranění kovového zábradlí vcelku</t>
  </si>
  <si>
    <t>-721981803</t>
  </si>
  <si>
    <t>Odstranění různých konstrukcí na mostech kovového zábradlí vcelku</t>
  </si>
  <si>
    <t xml:space="preserve">Poznámka k položce:_x000d_
bude se vracet zpět_x000d_
</t>
  </si>
  <si>
    <t>stávající zábradlí na opěrách (odříznout u ukotvení pro přivaření nových kotevních desek):</t>
  </si>
  <si>
    <t>2000007148</t>
  </si>
  <si>
    <t xml:space="preserve"> O01, O02 - závěrné zdi</t>
  </si>
  <si>
    <t>5,5*0,7*2</t>
  </si>
  <si>
    <t xml:space="preserve"> O01, O02 - úložné prahy</t>
  </si>
  <si>
    <t>5,5*0,5*2</t>
  </si>
  <si>
    <t xml:space="preserve"> O01, O02 - dřík opěr</t>
  </si>
  <si>
    <t>5,5*1,8*2</t>
  </si>
  <si>
    <t xml:space="preserve"> O01, O02 - křídla</t>
  </si>
  <si>
    <t>3,4*2,7*2</t>
  </si>
  <si>
    <t>4,4*0,6*4</t>
  </si>
  <si>
    <t>1551534894</t>
  </si>
  <si>
    <t>-1164755034</t>
  </si>
  <si>
    <t>Poznámka k položce:_x000d_
kamenné zdivo mostu</t>
  </si>
  <si>
    <t xml:space="preserve"> O01, O02 - závěrné zdi 50%</t>
  </si>
  <si>
    <t>5,5*0,4*2*0,5</t>
  </si>
  <si>
    <t xml:space="preserve"> O01, O02 - dřík opěr 50%</t>
  </si>
  <si>
    <t>5,5*1,8*2*0,5</t>
  </si>
  <si>
    <t xml:space="preserve"> O01, O02 - křídla 50%</t>
  </si>
  <si>
    <t>3,4*2,3*2*0,5</t>
  </si>
  <si>
    <t>-1582249472</t>
  </si>
  <si>
    <t>Poznámka k položce:_x000d_
využít stávající kámen</t>
  </si>
  <si>
    <t xml:space="preserve">O02 - závěrná zeď </t>
  </si>
  <si>
    <t>2,4*0,4*0,5</t>
  </si>
  <si>
    <t>583807560</t>
  </si>
  <si>
    <t>kámen lomový soklový (1t=1,7m2)</t>
  </si>
  <si>
    <t>873734059</t>
  </si>
  <si>
    <t>50% nový kamen</t>
  </si>
  <si>
    <t>0,480*0,5*2,8</t>
  </si>
  <si>
    <t>200647774</t>
  </si>
  <si>
    <t>86670043</t>
  </si>
  <si>
    <t>985311311</t>
  </si>
  <si>
    <t>Reprofilace rubu kleneb a podlah cementovými sanačními maltami tl 10 mm</t>
  </si>
  <si>
    <t>-573573765</t>
  </si>
  <si>
    <t>Reprofilace betonu sanačními maltami na cementové bázi ručně rubu kleneb a podlah, tloušťky do 10 mm</t>
  </si>
  <si>
    <t>Poznámka k položce:_x000d_
betonové zdivo mostu</t>
  </si>
  <si>
    <t>3,77*1,1*4</t>
  </si>
  <si>
    <t>-1020935996</t>
  </si>
  <si>
    <t>997013841</t>
  </si>
  <si>
    <t>Poplatek za uložení na skládce (skládkovné) odpadu po otryskávání bez obsahu nebezpečných látek kód odpadu 12 01 17</t>
  </si>
  <si>
    <t>-1681549771</t>
  </si>
  <si>
    <t>Poplatek za uložení stavebního odpadu na skládce (skládkovné) odpadního materiálu po otryskávání bez obsahu nebezpečných látek zatříděného do Katalogu odpadů pod kódem 12 01 17</t>
  </si>
  <si>
    <t>z čištění OK, podlah a zábradlí:</t>
  </si>
  <si>
    <t>1,927+27,292</t>
  </si>
  <si>
    <t>67</t>
  </si>
  <si>
    <t>797660244</t>
  </si>
  <si>
    <t>z přebytečné zeminy:</t>
  </si>
  <si>
    <t>12,672</t>
  </si>
  <si>
    <t>z přezdívání:</t>
  </si>
  <si>
    <t>1,2*0,5</t>
  </si>
  <si>
    <t>z čištění zdiva a ze spárování:</t>
  </si>
  <si>
    <t>3,711+0,464</t>
  </si>
  <si>
    <t>68</t>
  </si>
  <si>
    <t>-1151911439</t>
  </si>
  <si>
    <t>suť:</t>
  </si>
  <si>
    <t>29,219+17,447</t>
  </si>
  <si>
    <t>demontované ocelové prvky do kovošrotu (výzisk SMT):</t>
  </si>
  <si>
    <t>0,433</t>
  </si>
  <si>
    <t>69</t>
  </si>
  <si>
    <t>707555816</t>
  </si>
  <si>
    <t>47,099*26</t>
  </si>
  <si>
    <t>70</t>
  </si>
  <si>
    <t>-752173205</t>
  </si>
  <si>
    <t>71</t>
  </si>
  <si>
    <t>997211621</t>
  </si>
  <si>
    <t>Ekologická likvidace mostnic - drcení a odvoz do 20 km</t>
  </si>
  <si>
    <t>-686296992</t>
  </si>
  <si>
    <t>Ekologická likvidace mostnic s drcením s odvozem drtě do 20 km</t>
  </si>
  <si>
    <t>18+2</t>
  </si>
  <si>
    <t>72</t>
  </si>
  <si>
    <t>707959912</t>
  </si>
  <si>
    <t xml:space="preserve">Poznámka k položce:_x000d_
Dobrý přístup k objektu, zleva polní cesta podél trati v majetku města Bochov. </t>
  </si>
  <si>
    <t>73</t>
  </si>
  <si>
    <t>711-R00</t>
  </si>
  <si>
    <t>Dodávka + montáž vodotěsné izolace schváleného typu - SVI (přípravná, vodotěsná a ochranná vrstva)</t>
  </si>
  <si>
    <t>-299545749</t>
  </si>
  <si>
    <t>výběhy před i za OK</t>
  </si>
  <si>
    <t>4,0*5,0*2</t>
  </si>
  <si>
    <t>74</t>
  </si>
  <si>
    <t>711-R01</t>
  </si>
  <si>
    <t>Dodávka + montáž přichycení SVI nerezovou lištou včetně navrtání, osazení hmoždinek a zatmelení</t>
  </si>
  <si>
    <t>301501368</t>
  </si>
  <si>
    <t>Poznámka k položce:_x000d_
Přichycení izolace ve výbězích k opěrám</t>
  </si>
  <si>
    <t>2*(4+0,3+0,3)</t>
  </si>
  <si>
    <t>75</t>
  </si>
  <si>
    <t>998711201</t>
  </si>
  <si>
    <t>Přesun hmot procentní pro izolace proti vodě, vlhkosti a plynům v objektech v do 6 m</t>
  </si>
  <si>
    <t>%</t>
  </si>
  <si>
    <t>1122101343</t>
  </si>
  <si>
    <t xml:space="preserve">Přesun hmot pro izolace proti vodě, vlhkosti a plynům  stanovený procentní sazbou (%) z ceny vodorovná dopravní vzdálenost do 50 m v objektech výšky do 6 m</t>
  </si>
  <si>
    <t>783</t>
  </si>
  <si>
    <t>Dokončovací práce - nátěry</t>
  </si>
  <si>
    <t>76</t>
  </si>
  <si>
    <t>783009401</t>
  </si>
  <si>
    <t>Bezpečnostní šrafování stěn nebo svislých ploch rovných</t>
  </si>
  <si>
    <t>-1314036128</t>
  </si>
  <si>
    <t>Poznámka k položce:_x000d_
Krajní sloupky zábradlí_x000d_
žlutočerné šikmé šrafování</t>
  </si>
  <si>
    <t>krajní sloupky zábradlí</t>
  </si>
  <si>
    <t>1,0*0,28*4</t>
  </si>
  <si>
    <t>002 - km 12,570 - svršek</t>
  </si>
  <si>
    <t>-475310034</t>
  </si>
  <si>
    <t>4,0*5,0*0,5*2</t>
  </si>
  <si>
    <t>-1782398225</t>
  </si>
  <si>
    <t>5905105030</t>
  </si>
  <si>
    <t>Doplnění KL kamenivem souvisle strojně v koleji</t>
  </si>
  <si>
    <t>1168352551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</si>
  <si>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</si>
  <si>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 vůz Sa</t>
  </si>
  <si>
    <t>35,0</t>
  </si>
  <si>
    <t>-359685787</t>
  </si>
  <si>
    <t>(20,0+35,0)*1,528</t>
  </si>
  <si>
    <t>5906080015</t>
  </si>
  <si>
    <t>Vystrojení pražce dřevěného s podkladnicovým upevněním čtyři vrtule</t>
  </si>
  <si>
    <t>úl.pl.</t>
  </si>
  <si>
    <t>-1119270380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</si>
  <si>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</si>
  <si>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Poznámka k položce:_x000d_
Montáž podkladnic na mostnice a pozednice_x000d_
podkladnice žebrové S4M včetně potřebných vrtulí a pružného dvojitého kroužku dodá SMT ÚL (areál Teplice Z.z.)</t>
  </si>
  <si>
    <t>mostnice + pozednice</t>
  </si>
  <si>
    <t>(18+2)*2</t>
  </si>
  <si>
    <t>5906130170</t>
  </si>
  <si>
    <t>Montáž kolejového roštu v ose koleje pražce dřevěné vystrojené tv. S49 rozdělení "c"</t>
  </si>
  <si>
    <t>-1475264177</t>
  </si>
  <si>
    <t>Montáž kolejového roštu v ose koleje pražce dřevěné vystrojené tv. S49 rozdělení "c". Poznámka: 1. V cenách jsou započteny náklady na manipulaci a montáž KR, u pražců dřevěných nevystrojených i na vrtání pražců. 2. V cenách nejsou obsaženy náklady na dodávku materiálu.</t>
  </si>
  <si>
    <t>Poznámka k položce:_x000d_
Ve výbězích</t>
  </si>
  <si>
    <t>výběhy mostu</t>
  </si>
  <si>
    <t>(25,0-13,0)/1000</t>
  </si>
  <si>
    <t>5906140070</t>
  </si>
  <si>
    <t>Demontáž kolejového roštu koleje v ose koleje pražce dřevěné tv. S49 rozdělení "c"</t>
  </si>
  <si>
    <t>-1898775889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</si>
  <si>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</si>
  <si>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5907015035</t>
  </si>
  <si>
    <t>Ojedinělá výměna kolejnic stávající upevnění tv. S49 rozdělení "c"</t>
  </si>
  <si>
    <t>-829472679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</si>
  <si>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</si>
  <si>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</si>
  <si>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ocel.konstrukce</t>
  </si>
  <si>
    <t>13,0*2</t>
  </si>
  <si>
    <t>5908005430</t>
  </si>
  <si>
    <t>Oprava kolejnicového styku demontáž spojek tv. S49</t>
  </si>
  <si>
    <t>styk</t>
  </si>
  <si>
    <t>1460033329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</si>
  <si>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</si>
  <si>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5908005530</t>
  </si>
  <si>
    <t>Oprava kolejnicového styku montáž spojek tv. S49</t>
  </si>
  <si>
    <t>360854400</t>
  </si>
  <si>
    <t>Oprava kolejnicového styku 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</si>
  <si>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5958128010</t>
  </si>
  <si>
    <t>Komplety ŽS 4 (šroub RS 1, matice M 24, podložka Fe6, svěrka ŽS4)</t>
  </si>
  <si>
    <t>647148142</t>
  </si>
  <si>
    <t>na mostnice + pozednice</t>
  </si>
  <si>
    <t>(18+2)*4</t>
  </si>
  <si>
    <t>5958158080</t>
  </si>
  <si>
    <t>Podložka z penefolu pod podkladnici 390/210/5</t>
  </si>
  <si>
    <t>-357350145</t>
  </si>
  <si>
    <t>5958158R01</t>
  </si>
  <si>
    <t>Podložka pryžová pod patu kolejnice S49 200/126/6</t>
  </si>
  <si>
    <t>-949204379</t>
  </si>
  <si>
    <t>352945867</t>
  </si>
  <si>
    <t>Poznámka k položce:_x000d_
Denní výkon ASP - 1,6 km_x000d_
Využít ASP na objekt v km 9,194 (propustek)</t>
  </si>
  <si>
    <t>1,6-0,1</t>
  </si>
  <si>
    <t>5913200010</t>
  </si>
  <si>
    <t>Demontáž dřevěné konstrukce přejezdu část vnější a vnitřní</t>
  </si>
  <si>
    <t>1090451619</t>
  </si>
  <si>
    <t>Demontáž dřevěné konstrukce přejezdu část vnější a vnitřní. Poznámka: 1. V cenách jsou započteny náklady na demontáž a naložení na dopravní prostředek.</t>
  </si>
  <si>
    <t>5,2*2,4</t>
  </si>
  <si>
    <t>5913205010</t>
  </si>
  <si>
    <t>Montáž dřevěné konstrukce přejezdu část vnější a vnitřní</t>
  </si>
  <si>
    <t>-566931958</t>
  </si>
  <si>
    <t>Montáž dřevěné konstrukce přejezdu část vnější a vnitřní. Poznámka: 1. V cenách jsou započteny náklady na montáž a manipulaci. 2. V cenách nejsou obsaženy náklady na dodávku materiálu.</t>
  </si>
  <si>
    <t>353186191</t>
  </si>
  <si>
    <t>84,040</t>
  </si>
  <si>
    <t>-1762922549</t>
  </si>
  <si>
    <t>20,0*2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</si>
  <si>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</si>
  <si>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</si>
  <si>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-631247073</t>
  </si>
  <si>
    <t>Doprava obousměrná (např. dodávek z vlastních zásob zhotovitele nebo objednatele nebo výzisku) mechanizací o nosnosti přes 3,5 t sypanin (kameniva, písku, suti, dlažebních kostek,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</si>
  <si>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drobný materiál_x000d_
podkladnice + vrtule včetně pružného dvojitého kroužku</t>
  </si>
  <si>
    <t xml:space="preserve">Teplice Z.z.  cca 98 km</t>
  </si>
  <si>
    <t>40*11,67/1000</t>
  </si>
  <si>
    <t>160*0,66/1000</t>
  </si>
  <si>
    <t>9902900100</t>
  </si>
  <si>
    <t>Naložení sypanin, drobného kusového materiálu, suti</t>
  </si>
  <si>
    <t>304458754</t>
  </si>
  <si>
    <t xml:space="preserve"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</si>
  <si>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drobný materiál (podkladnice+vrtule)</t>
  </si>
  <si>
    <t>9903200100</t>
  </si>
  <si>
    <t>Přeprava mechanizace na místo prováděných prací o hmotnosti přes 12 t přes 50 do 100 km</t>
  </si>
  <si>
    <t>-925502236</t>
  </si>
  <si>
    <t xml:space="preserve"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</si>
  <si>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1+1</t>
  </si>
  <si>
    <t>505880541</t>
  </si>
  <si>
    <t>021211001</t>
  </si>
  <si>
    <t>Průzkumné práce pro opravy Doplňující laboratorní rozbor kontaminace zeminy nebo kol. lože</t>
  </si>
  <si>
    <t>135418058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</si>
  <si>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</si>
  <si>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Poznámka k položce:_x000d_
z odstraněného štěrku kolejového lože</t>
  </si>
  <si>
    <t>-535892936</t>
  </si>
  <si>
    <t>Poznámka k položce:_x000d_
využít hotový projekt od SŽG (příloha zadávací dokumentace)</t>
  </si>
  <si>
    <t xml:space="preserve">pro ASP pro 2 objekty (i pro objekt v km 12,570): </t>
  </si>
  <si>
    <t>002 - VRN - km 12,570</t>
  </si>
  <si>
    <t>-1432853860</t>
  </si>
  <si>
    <t>Poznámka k položce:_x000d_
Zpracování dokumentace zhotovitele (mostnice s využitím od SŽG hotového projektu, oprava OK a sanace spodní stavby), zpracování dokumentace skutečného provedení stavby - 2x (v trvalém tisku i digitálně) s využitím železničního bodového pole a po projednání a schválení SŽG.</t>
  </si>
  <si>
    <t>1655725582</t>
  </si>
  <si>
    <t>-955770944</t>
  </si>
  <si>
    <t>Poznámka k položce:_x000d_
Statická zatěžovací zkouška pláně, ve výbězích mostu.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</si>
</sst>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0531Z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mostu v km 12,570 v úseku Protivec - Bochov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17. 12. 2020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ROUND(AG95+AG98+AG101+AG106,2)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ROUND(AS95+AS98+AS101+AS106,2)</f>
        <v>0</v>
      </c>
      <c r="AT94" s="114">
        <f>ROUND(SUM(AV94:AW94),2)</f>
        <v>0</v>
      </c>
      <c r="AU94" s="115">
        <f>ROUND(AU95+AU98+AU101+AU106,5)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ROUND(AZ95+AZ98+AZ101+AZ106,2)</f>
        <v>0</v>
      </c>
      <c r="BA94" s="114">
        <f>ROUND(BA95+BA98+BA101+BA106,2)</f>
        <v>0</v>
      </c>
      <c r="BB94" s="114">
        <f>ROUND(BB95+BB98+BB101+BB106,2)</f>
        <v>0</v>
      </c>
      <c r="BC94" s="114">
        <f>ROUND(BC95+BC98+BC101+BC106,2)</f>
        <v>0</v>
      </c>
      <c r="BD94" s="116">
        <f>ROUND(BD95+BD98+BD101+BD106,2)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7"/>
      <c r="B95" s="119"/>
      <c r="C95" s="120"/>
      <c r="D95" s="121" t="s">
        <v>77</v>
      </c>
      <c r="E95" s="121"/>
      <c r="F95" s="121"/>
      <c r="G95" s="121"/>
      <c r="H95" s="121"/>
      <c r="I95" s="122"/>
      <c r="J95" s="121" t="s">
        <v>78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79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72</v>
      </c>
      <c r="BT95" s="131" t="s">
        <v>80</v>
      </c>
      <c r="BU95" s="131" t="s">
        <v>74</v>
      </c>
      <c r="BV95" s="131" t="s">
        <v>75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4" customFormat="1" ht="16.5" customHeight="1">
      <c r="A96" s="132" t="s">
        <v>83</v>
      </c>
      <c r="B96" s="70"/>
      <c r="C96" s="133"/>
      <c r="D96" s="133"/>
      <c r="E96" s="134" t="s">
        <v>77</v>
      </c>
      <c r="F96" s="134"/>
      <c r="G96" s="134"/>
      <c r="H96" s="134"/>
      <c r="I96" s="134"/>
      <c r="J96" s="133"/>
      <c r="K96" s="134" t="s">
        <v>84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'001 - ZRN - km 5,315'!J32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85</v>
      </c>
      <c r="AR96" s="72"/>
      <c r="AS96" s="137">
        <v>0</v>
      </c>
      <c r="AT96" s="138">
        <f>ROUND(SUM(AV96:AW96),2)</f>
        <v>0</v>
      </c>
      <c r="AU96" s="139">
        <f>'001 - ZRN - km 5,315'!P126</f>
        <v>0</v>
      </c>
      <c r="AV96" s="138">
        <f>'001 - ZRN - km 5,315'!J35</f>
        <v>0</v>
      </c>
      <c r="AW96" s="138">
        <f>'001 - ZRN - km 5,315'!J36</f>
        <v>0</v>
      </c>
      <c r="AX96" s="138">
        <f>'001 - ZRN - km 5,315'!J37</f>
        <v>0</v>
      </c>
      <c r="AY96" s="138">
        <f>'001 - ZRN - km 5,315'!J38</f>
        <v>0</v>
      </c>
      <c r="AZ96" s="138">
        <f>'001 - ZRN - km 5,315'!F35</f>
        <v>0</v>
      </c>
      <c r="BA96" s="138">
        <f>'001 - ZRN - km 5,315'!F36</f>
        <v>0</v>
      </c>
      <c r="BB96" s="138">
        <f>'001 - ZRN - km 5,315'!F37</f>
        <v>0</v>
      </c>
      <c r="BC96" s="138">
        <f>'001 - ZRN - km 5,315'!F38</f>
        <v>0</v>
      </c>
      <c r="BD96" s="140">
        <f>'001 - ZRN - km 5,315'!F39</f>
        <v>0</v>
      </c>
      <c r="BE96" s="4"/>
      <c r="BT96" s="141" t="s">
        <v>82</v>
      </c>
      <c r="BV96" s="141" t="s">
        <v>75</v>
      </c>
      <c r="BW96" s="141" t="s">
        <v>86</v>
      </c>
      <c r="BX96" s="141" t="s">
        <v>81</v>
      </c>
      <c r="CL96" s="141" t="s">
        <v>1</v>
      </c>
    </row>
    <row r="97" s="4" customFormat="1" ht="16.5" customHeight="1">
      <c r="A97" s="132" t="s">
        <v>83</v>
      </c>
      <c r="B97" s="70"/>
      <c r="C97" s="133"/>
      <c r="D97" s="133"/>
      <c r="E97" s="134" t="s">
        <v>87</v>
      </c>
      <c r="F97" s="134"/>
      <c r="G97" s="134"/>
      <c r="H97" s="134"/>
      <c r="I97" s="134"/>
      <c r="J97" s="133"/>
      <c r="K97" s="134" t="s">
        <v>88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'002 - VRN - km 5,315'!J32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85</v>
      </c>
      <c r="AR97" s="72"/>
      <c r="AS97" s="137">
        <v>0</v>
      </c>
      <c r="AT97" s="138">
        <f>ROUND(SUM(AV97:AW97),2)</f>
        <v>0</v>
      </c>
      <c r="AU97" s="139">
        <f>'002 - VRN - km 5,315'!P122</f>
        <v>0</v>
      </c>
      <c r="AV97" s="138">
        <f>'002 - VRN - km 5,315'!J35</f>
        <v>0</v>
      </c>
      <c r="AW97" s="138">
        <f>'002 - VRN - km 5,315'!J36</f>
        <v>0</v>
      </c>
      <c r="AX97" s="138">
        <f>'002 - VRN - km 5,315'!J37</f>
        <v>0</v>
      </c>
      <c r="AY97" s="138">
        <f>'002 - VRN - km 5,315'!J38</f>
        <v>0</v>
      </c>
      <c r="AZ97" s="138">
        <f>'002 - VRN - km 5,315'!F35</f>
        <v>0</v>
      </c>
      <c r="BA97" s="138">
        <f>'002 - VRN - km 5,315'!F36</f>
        <v>0</v>
      </c>
      <c r="BB97" s="138">
        <f>'002 - VRN - km 5,315'!F37</f>
        <v>0</v>
      </c>
      <c r="BC97" s="138">
        <f>'002 - VRN - km 5,315'!F38</f>
        <v>0</v>
      </c>
      <c r="BD97" s="140">
        <f>'002 - VRN - km 5,315'!F39</f>
        <v>0</v>
      </c>
      <c r="BE97" s="4"/>
      <c r="BT97" s="141" t="s">
        <v>82</v>
      </c>
      <c r="BV97" s="141" t="s">
        <v>75</v>
      </c>
      <c r="BW97" s="141" t="s">
        <v>89</v>
      </c>
      <c r="BX97" s="141" t="s">
        <v>81</v>
      </c>
      <c r="CL97" s="141" t="s">
        <v>1</v>
      </c>
    </row>
    <row r="98" s="7" customFormat="1" ht="16.5" customHeight="1">
      <c r="A98" s="7"/>
      <c r="B98" s="119"/>
      <c r="C98" s="120"/>
      <c r="D98" s="121" t="s">
        <v>87</v>
      </c>
      <c r="E98" s="121"/>
      <c r="F98" s="121"/>
      <c r="G98" s="121"/>
      <c r="H98" s="121"/>
      <c r="I98" s="122"/>
      <c r="J98" s="121" t="s">
        <v>90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ROUND(SUM(AG99:AG100),2)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79</v>
      </c>
      <c r="AR98" s="126"/>
      <c r="AS98" s="127">
        <f>ROUND(SUM(AS99:AS100),2)</f>
        <v>0</v>
      </c>
      <c r="AT98" s="128">
        <f>ROUND(SUM(AV98:AW98),2)</f>
        <v>0</v>
      </c>
      <c r="AU98" s="129">
        <f>ROUND(SUM(AU99:AU100),5)</f>
        <v>0</v>
      </c>
      <c r="AV98" s="128">
        <f>ROUND(AZ98*L29,2)</f>
        <v>0</v>
      </c>
      <c r="AW98" s="128">
        <f>ROUND(BA98*L30,2)</f>
        <v>0</v>
      </c>
      <c r="AX98" s="128">
        <f>ROUND(BB98*L29,2)</f>
        <v>0</v>
      </c>
      <c r="AY98" s="128">
        <f>ROUND(BC98*L30,2)</f>
        <v>0</v>
      </c>
      <c r="AZ98" s="128">
        <f>ROUND(SUM(AZ99:AZ100),2)</f>
        <v>0</v>
      </c>
      <c r="BA98" s="128">
        <f>ROUND(SUM(BA99:BA100),2)</f>
        <v>0</v>
      </c>
      <c r="BB98" s="128">
        <f>ROUND(SUM(BB99:BB100),2)</f>
        <v>0</v>
      </c>
      <c r="BC98" s="128">
        <f>ROUND(SUM(BC99:BC100),2)</f>
        <v>0</v>
      </c>
      <c r="BD98" s="130">
        <f>ROUND(SUM(BD99:BD100),2)</f>
        <v>0</v>
      </c>
      <c r="BE98" s="7"/>
      <c r="BS98" s="131" t="s">
        <v>72</v>
      </c>
      <c r="BT98" s="131" t="s">
        <v>80</v>
      </c>
      <c r="BU98" s="131" t="s">
        <v>74</v>
      </c>
      <c r="BV98" s="131" t="s">
        <v>75</v>
      </c>
      <c r="BW98" s="131" t="s">
        <v>91</v>
      </c>
      <c r="BX98" s="131" t="s">
        <v>5</v>
      </c>
      <c r="CL98" s="131" t="s">
        <v>1</v>
      </c>
      <c r="CM98" s="131" t="s">
        <v>82</v>
      </c>
    </row>
    <row r="99" s="4" customFormat="1" ht="16.5" customHeight="1">
      <c r="A99" s="132" t="s">
        <v>83</v>
      </c>
      <c r="B99" s="70"/>
      <c r="C99" s="133"/>
      <c r="D99" s="133"/>
      <c r="E99" s="134" t="s">
        <v>77</v>
      </c>
      <c r="F99" s="134"/>
      <c r="G99" s="134"/>
      <c r="H99" s="134"/>
      <c r="I99" s="134"/>
      <c r="J99" s="133"/>
      <c r="K99" s="134" t="s">
        <v>92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'001 - ZRN - km 5,548'!J32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85</v>
      </c>
      <c r="AR99" s="72"/>
      <c r="AS99" s="137">
        <v>0</v>
      </c>
      <c r="AT99" s="138">
        <f>ROUND(SUM(AV99:AW99),2)</f>
        <v>0</v>
      </c>
      <c r="AU99" s="139">
        <f>'001 - ZRN - km 5,548'!P126</f>
        <v>0</v>
      </c>
      <c r="AV99" s="138">
        <f>'001 - ZRN - km 5,548'!J35</f>
        <v>0</v>
      </c>
      <c r="AW99" s="138">
        <f>'001 - ZRN - km 5,548'!J36</f>
        <v>0</v>
      </c>
      <c r="AX99" s="138">
        <f>'001 - ZRN - km 5,548'!J37</f>
        <v>0</v>
      </c>
      <c r="AY99" s="138">
        <f>'001 - ZRN - km 5,548'!J38</f>
        <v>0</v>
      </c>
      <c r="AZ99" s="138">
        <f>'001 - ZRN - km 5,548'!F35</f>
        <v>0</v>
      </c>
      <c r="BA99" s="138">
        <f>'001 - ZRN - km 5,548'!F36</f>
        <v>0</v>
      </c>
      <c r="BB99" s="138">
        <f>'001 - ZRN - km 5,548'!F37</f>
        <v>0</v>
      </c>
      <c r="BC99" s="138">
        <f>'001 - ZRN - km 5,548'!F38</f>
        <v>0</v>
      </c>
      <c r="BD99" s="140">
        <f>'001 - ZRN - km 5,548'!F39</f>
        <v>0</v>
      </c>
      <c r="BE99" s="4"/>
      <c r="BT99" s="141" t="s">
        <v>82</v>
      </c>
      <c r="BV99" s="141" t="s">
        <v>75</v>
      </c>
      <c r="BW99" s="141" t="s">
        <v>93</v>
      </c>
      <c r="BX99" s="141" t="s">
        <v>91</v>
      </c>
      <c r="CL99" s="141" t="s">
        <v>1</v>
      </c>
    </row>
    <row r="100" s="4" customFormat="1" ht="16.5" customHeight="1">
      <c r="A100" s="132" t="s">
        <v>83</v>
      </c>
      <c r="B100" s="70"/>
      <c r="C100" s="133"/>
      <c r="D100" s="133"/>
      <c r="E100" s="134" t="s">
        <v>87</v>
      </c>
      <c r="F100" s="134"/>
      <c r="G100" s="134"/>
      <c r="H100" s="134"/>
      <c r="I100" s="134"/>
      <c r="J100" s="133"/>
      <c r="K100" s="134" t="s">
        <v>94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'002 - VRN - km 5,548'!J32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85</v>
      </c>
      <c r="AR100" s="72"/>
      <c r="AS100" s="137">
        <v>0</v>
      </c>
      <c r="AT100" s="138">
        <f>ROUND(SUM(AV100:AW100),2)</f>
        <v>0</v>
      </c>
      <c r="AU100" s="139">
        <f>'002 - VRN - km 5,548'!P122</f>
        <v>0</v>
      </c>
      <c r="AV100" s="138">
        <f>'002 - VRN - km 5,548'!J35</f>
        <v>0</v>
      </c>
      <c r="AW100" s="138">
        <f>'002 - VRN - km 5,548'!J36</f>
        <v>0</v>
      </c>
      <c r="AX100" s="138">
        <f>'002 - VRN - km 5,548'!J37</f>
        <v>0</v>
      </c>
      <c r="AY100" s="138">
        <f>'002 - VRN - km 5,548'!J38</f>
        <v>0</v>
      </c>
      <c r="AZ100" s="138">
        <f>'002 - VRN - km 5,548'!F35</f>
        <v>0</v>
      </c>
      <c r="BA100" s="138">
        <f>'002 - VRN - km 5,548'!F36</f>
        <v>0</v>
      </c>
      <c r="BB100" s="138">
        <f>'002 - VRN - km 5,548'!F37</f>
        <v>0</v>
      </c>
      <c r="BC100" s="138">
        <f>'002 - VRN - km 5,548'!F38</f>
        <v>0</v>
      </c>
      <c r="BD100" s="140">
        <f>'002 - VRN - km 5,548'!F39</f>
        <v>0</v>
      </c>
      <c r="BE100" s="4"/>
      <c r="BT100" s="141" t="s">
        <v>82</v>
      </c>
      <c r="BV100" s="141" t="s">
        <v>75</v>
      </c>
      <c r="BW100" s="141" t="s">
        <v>95</v>
      </c>
      <c r="BX100" s="141" t="s">
        <v>91</v>
      </c>
      <c r="CL100" s="141" t="s">
        <v>1</v>
      </c>
    </row>
    <row r="101" s="7" customFormat="1" ht="16.5" customHeight="1">
      <c r="A101" s="7"/>
      <c r="B101" s="119"/>
      <c r="C101" s="120"/>
      <c r="D101" s="121" t="s">
        <v>96</v>
      </c>
      <c r="E101" s="121"/>
      <c r="F101" s="121"/>
      <c r="G101" s="121"/>
      <c r="H101" s="121"/>
      <c r="I101" s="122"/>
      <c r="J101" s="121" t="s">
        <v>97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ROUND(AG102+AG105,2)</f>
        <v>0</v>
      </c>
      <c r="AH101" s="122"/>
      <c r="AI101" s="122"/>
      <c r="AJ101" s="122"/>
      <c r="AK101" s="122"/>
      <c r="AL101" s="122"/>
      <c r="AM101" s="122"/>
      <c r="AN101" s="124">
        <f>SUM(AG101,AT101)</f>
        <v>0</v>
      </c>
      <c r="AO101" s="122"/>
      <c r="AP101" s="122"/>
      <c r="AQ101" s="125" t="s">
        <v>79</v>
      </c>
      <c r="AR101" s="126"/>
      <c r="AS101" s="127">
        <f>ROUND(AS102+AS105,2)</f>
        <v>0</v>
      </c>
      <c r="AT101" s="128">
        <f>ROUND(SUM(AV101:AW101),2)</f>
        <v>0</v>
      </c>
      <c r="AU101" s="129">
        <f>ROUND(AU102+AU105,5)</f>
        <v>0</v>
      </c>
      <c r="AV101" s="128">
        <f>ROUND(AZ101*L29,2)</f>
        <v>0</v>
      </c>
      <c r="AW101" s="128">
        <f>ROUND(BA101*L30,2)</f>
        <v>0</v>
      </c>
      <c r="AX101" s="128">
        <f>ROUND(BB101*L29,2)</f>
        <v>0</v>
      </c>
      <c r="AY101" s="128">
        <f>ROUND(BC101*L30,2)</f>
        <v>0</v>
      </c>
      <c r="AZ101" s="128">
        <f>ROUND(AZ102+AZ105,2)</f>
        <v>0</v>
      </c>
      <c r="BA101" s="128">
        <f>ROUND(BA102+BA105,2)</f>
        <v>0</v>
      </c>
      <c r="BB101" s="128">
        <f>ROUND(BB102+BB105,2)</f>
        <v>0</v>
      </c>
      <c r="BC101" s="128">
        <f>ROUND(BC102+BC105,2)</f>
        <v>0</v>
      </c>
      <c r="BD101" s="130">
        <f>ROUND(BD102+BD105,2)</f>
        <v>0</v>
      </c>
      <c r="BE101" s="7"/>
      <c r="BS101" s="131" t="s">
        <v>72</v>
      </c>
      <c r="BT101" s="131" t="s">
        <v>80</v>
      </c>
      <c r="BU101" s="131" t="s">
        <v>74</v>
      </c>
      <c r="BV101" s="131" t="s">
        <v>75</v>
      </c>
      <c r="BW101" s="131" t="s">
        <v>98</v>
      </c>
      <c r="BX101" s="131" t="s">
        <v>5</v>
      </c>
      <c r="CL101" s="131" t="s">
        <v>1</v>
      </c>
      <c r="CM101" s="131" t="s">
        <v>82</v>
      </c>
    </row>
    <row r="102" s="4" customFormat="1" ht="16.5" customHeight="1">
      <c r="A102" s="4"/>
      <c r="B102" s="70"/>
      <c r="C102" s="133"/>
      <c r="D102" s="133"/>
      <c r="E102" s="134" t="s">
        <v>77</v>
      </c>
      <c r="F102" s="134"/>
      <c r="G102" s="134"/>
      <c r="H102" s="134"/>
      <c r="I102" s="134"/>
      <c r="J102" s="133"/>
      <c r="K102" s="134" t="s">
        <v>99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42">
        <f>ROUND(SUM(AG103:AG104),2)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85</v>
      </c>
      <c r="AR102" s="72"/>
      <c r="AS102" s="137">
        <f>ROUND(SUM(AS103:AS104),2)</f>
        <v>0</v>
      </c>
      <c r="AT102" s="138">
        <f>ROUND(SUM(AV102:AW102),2)</f>
        <v>0</v>
      </c>
      <c r="AU102" s="139">
        <f>ROUND(SUM(AU103:AU104),5)</f>
        <v>0</v>
      </c>
      <c r="AV102" s="138">
        <f>ROUND(AZ102*L29,2)</f>
        <v>0</v>
      </c>
      <c r="AW102" s="138">
        <f>ROUND(BA102*L30,2)</f>
        <v>0</v>
      </c>
      <c r="AX102" s="138">
        <f>ROUND(BB102*L29,2)</f>
        <v>0</v>
      </c>
      <c r="AY102" s="138">
        <f>ROUND(BC102*L30,2)</f>
        <v>0</v>
      </c>
      <c r="AZ102" s="138">
        <f>ROUND(SUM(AZ103:AZ104),2)</f>
        <v>0</v>
      </c>
      <c r="BA102" s="138">
        <f>ROUND(SUM(BA103:BA104),2)</f>
        <v>0</v>
      </c>
      <c r="BB102" s="138">
        <f>ROUND(SUM(BB103:BB104),2)</f>
        <v>0</v>
      </c>
      <c r="BC102" s="138">
        <f>ROUND(SUM(BC103:BC104),2)</f>
        <v>0</v>
      </c>
      <c r="BD102" s="140">
        <f>ROUND(SUM(BD103:BD104),2)</f>
        <v>0</v>
      </c>
      <c r="BE102" s="4"/>
      <c r="BS102" s="141" t="s">
        <v>72</v>
      </c>
      <c r="BT102" s="141" t="s">
        <v>82</v>
      </c>
      <c r="BU102" s="141" t="s">
        <v>74</v>
      </c>
      <c r="BV102" s="141" t="s">
        <v>75</v>
      </c>
      <c r="BW102" s="141" t="s">
        <v>100</v>
      </c>
      <c r="BX102" s="141" t="s">
        <v>98</v>
      </c>
      <c r="CL102" s="141" t="s">
        <v>1</v>
      </c>
    </row>
    <row r="103" s="4" customFormat="1" ht="16.5" customHeight="1">
      <c r="A103" s="132" t="s">
        <v>83</v>
      </c>
      <c r="B103" s="70"/>
      <c r="C103" s="133"/>
      <c r="D103" s="133"/>
      <c r="E103" s="133"/>
      <c r="F103" s="134" t="s">
        <v>77</v>
      </c>
      <c r="G103" s="134"/>
      <c r="H103" s="134"/>
      <c r="I103" s="134"/>
      <c r="J103" s="134"/>
      <c r="K103" s="133"/>
      <c r="L103" s="134" t="s">
        <v>101</v>
      </c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'001 - km 9,194 - propustek'!J34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85</v>
      </c>
      <c r="AR103" s="72"/>
      <c r="AS103" s="137">
        <v>0</v>
      </c>
      <c r="AT103" s="138">
        <f>ROUND(SUM(AV103:AW103),2)</f>
        <v>0</v>
      </c>
      <c r="AU103" s="139">
        <f>'001 - km 9,194 - propustek'!P135</f>
        <v>0</v>
      </c>
      <c r="AV103" s="138">
        <f>'001 - km 9,194 - propustek'!J37</f>
        <v>0</v>
      </c>
      <c r="AW103" s="138">
        <f>'001 - km 9,194 - propustek'!J38</f>
        <v>0</v>
      </c>
      <c r="AX103" s="138">
        <f>'001 - km 9,194 - propustek'!J39</f>
        <v>0</v>
      </c>
      <c r="AY103" s="138">
        <f>'001 - km 9,194 - propustek'!J40</f>
        <v>0</v>
      </c>
      <c r="AZ103" s="138">
        <f>'001 - km 9,194 - propustek'!F37</f>
        <v>0</v>
      </c>
      <c r="BA103" s="138">
        <f>'001 - km 9,194 - propustek'!F38</f>
        <v>0</v>
      </c>
      <c r="BB103" s="138">
        <f>'001 - km 9,194 - propustek'!F39</f>
        <v>0</v>
      </c>
      <c r="BC103" s="138">
        <f>'001 - km 9,194 - propustek'!F40</f>
        <v>0</v>
      </c>
      <c r="BD103" s="140">
        <f>'001 - km 9,194 - propustek'!F41</f>
        <v>0</v>
      </c>
      <c r="BE103" s="4"/>
      <c r="BT103" s="141" t="s">
        <v>102</v>
      </c>
      <c r="BV103" s="141" t="s">
        <v>75</v>
      </c>
      <c r="BW103" s="141" t="s">
        <v>103</v>
      </c>
      <c r="BX103" s="141" t="s">
        <v>100</v>
      </c>
      <c r="CL103" s="141" t="s">
        <v>1</v>
      </c>
    </row>
    <row r="104" s="4" customFormat="1" ht="16.5" customHeight="1">
      <c r="A104" s="132" t="s">
        <v>83</v>
      </c>
      <c r="B104" s="70"/>
      <c r="C104" s="133"/>
      <c r="D104" s="133"/>
      <c r="E104" s="133"/>
      <c r="F104" s="134" t="s">
        <v>87</v>
      </c>
      <c r="G104" s="134"/>
      <c r="H104" s="134"/>
      <c r="I104" s="134"/>
      <c r="J104" s="134"/>
      <c r="K104" s="133"/>
      <c r="L104" s="134" t="s">
        <v>104</v>
      </c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5">
        <f>'002 - km 9,194 - svršek'!J34</f>
        <v>0</v>
      </c>
      <c r="AH104" s="133"/>
      <c r="AI104" s="133"/>
      <c r="AJ104" s="133"/>
      <c r="AK104" s="133"/>
      <c r="AL104" s="133"/>
      <c r="AM104" s="133"/>
      <c r="AN104" s="135">
        <f>SUM(AG104,AT104)</f>
        <v>0</v>
      </c>
      <c r="AO104" s="133"/>
      <c r="AP104" s="133"/>
      <c r="AQ104" s="136" t="s">
        <v>85</v>
      </c>
      <c r="AR104" s="72"/>
      <c r="AS104" s="137">
        <v>0</v>
      </c>
      <c r="AT104" s="138">
        <f>ROUND(SUM(AV104:AW104),2)</f>
        <v>0</v>
      </c>
      <c r="AU104" s="139">
        <f>'002 - km 9,194 - svršek'!P128</f>
        <v>0</v>
      </c>
      <c r="AV104" s="138">
        <f>'002 - km 9,194 - svršek'!J37</f>
        <v>0</v>
      </c>
      <c r="AW104" s="138">
        <f>'002 - km 9,194 - svršek'!J38</f>
        <v>0</v>
      </c>
      <c r="AX104" s="138">
        <f>'002 - km 9,194 - svršek'!J39</f>
        <v>0</v>
      </c>
      <c r="AY104" s="138">
        <f>'002 - km 9,194 - svršek'!J40</f>
        <v>0</v>
      </c>
      <c r="AZ104" s="138">
        <f>'002 - km 9,194 - svršek'!F37</f>
        <v>0</v>
      </c>
      <c r="BA104" s="138">
        <f>'002 - km 9,194 - svršek'!F38</f>
        <v>0</v>
      </c>
      <c r="BB104" s="138">
        <f>'002 - km 9,194 - svršek'!F39</f>
        <v>0</v>
      </c>
      <c r="BC104" s="138">
        <f>'002 - km 9,194 - svršek'!F40</f>
        <v>0</v>
      </c>
      <c r="BD104" s="140">
        <f>'002 - km 9,194 - svršek'!F41</f>
        <v>0</v>
      </c>
      <c r="BE104" s="4"/>
      <c r="BT104" s="141" t="s">
        <v>102</v>
      </c>
      <c r="BV104" s="141" t="s">
        <v>75</v>
      </c>
      <c r="BW104" s="141" t="s">
        <v>105</v>
      </c>
      <c r="BX104" s="141" t="s">
        <v>100</v>
      </c>
      <c r="CL104" s="141" t="s">
        <v>1</v>
      </c>
    </row>
    <row r="105" s="4" customFormat="1" ht="16.5" customHeight="1">
      <c r="A105" s="132" t="s">
        <v>83</v>
      </c>
      <c r="B105" s="70"/>
      <c r="C105" s="133"/>
      <c r="D105" s="133"/>
      <c r="E105" s="134" t="s">
        <v>87</v>
      </c>
      <c r="F105" s="134"/>
      <c r="G105" s="134"/>
      <c r="H105" s="134"/>
      <c r="I105" s="134"/>
      <c r="J105" s="133"/>
      <c r="K105" s="134" t="s">
        <v>106</v>
      </c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5">
        <f>'002 - VRN - km 9,194'!J32</f>
        <v>0</v>
      </c>
      <c r="AH105" s="133"/>
      <c r="AI105" s="133"/>
      <c r="AJ105" s="133"/>
      <c r="AK105" s="133"/>
      <c r="AL105" s="133"/>
      <c r="AM105" s="133"/>
      <c r="AN105" s="135">
        <f>SUM(AG105,AT105)</f>
        <v>0</v>
      </c>
      <c r="AO105" s="133"/>
      <c r="AP105" s="133"/>
      <c r="AQ105" s="136" t="s">
        <v>85</v>
      </c>
      <c r="AR105" s="72"/>
      <c r="AS105" s="137">
        <v>0</v>
      </c>
      <c r="AT105" s="138">
        <f>ROUND(SUM(AV105:AW105),2)</f>
        <v>0</v>
      </c>
      <c r="AU105" s="139">
        <f>'002 - VRN - km 9,194'!P124</f>
        <v>0</v>
      </c>
      <c r="AV105" s="138">
        <f>'002 - VRN - km 9,194'!J35</f>
        <v>0</v>
      </c>
      <c r="AW105" s="138">
        <f>'002 - VRN - km 9,194'!J36</f>
        <v>0</v>
      </c>
      <c r="AX105" s="138">
        <f>'002 - VRN - km 9,194'!J37</f>
        <v>0</v>
      </c>
      <c r="AY105" s="138">
        <f>'002 - VRN - km 9,194'!J38</f>
        <v>0</v>
      </c>
      <c r="AZ105" s="138">
        <f>'002 - VRN - km 9,194'!F35</f>
        <v>0</v>
      </c>
      <c r="BA105" s="138">
        <f>'002 - VRN - km 9,194'!F36</f>
        <v>0</v>
      </c>
      <c r="BB105" s="138">
        <f>'002 - VRN - km 9,194'!F37</f>
        <v>0</v>
      </c>
      <c r="BC105" s="138">
        <f>'002 - VRN - km 9,194'!F38</f>
        <v>0</v>
      </c>
      <c r="BD105" s="140">
        <f>'002 - VRN - km 9,194'!F39</f>
        <v>0</v>
      </c>
      <c r="BE105" s="4"/>
      <c r="BT105" s="141" t="s">
        <v>82</v>
      </c>
      <c r="BV105" s="141" t="s">
        <v>75</v>
      </c>
      <c r="BW105" s="141" t="s">
        <v>107</v>
      </c>
      <c r="BX105" s="141" t="s">
        <v>98</v>
      </c>
      <c r="CL105" s="141" t="s">
        <v>1</v>
      </c>
    </row>
    <row r="106" s="7" customFormat="1" ht="16.5" customHeight="1">
      <c r="A106" s="7"/>
      <c r="B106" s="119"/>
      <c r="C106" s="120"/>
      <c r="D106" s="121" t="s">
        <v>108</v>
      </c>
      <c r="E106" s="121"/>
      <c r="F106" s="121"/>
      <c r="G106" s="121"/>
      <c r="H106" s="121"/>
      <c r="I106" s="122"/>
      <c r="J106" s="121" t="s">
        <v>109</v>
      </c>
      <c r="K106" s="121"/>
      <c r="L106" s="121"/>
      <c r="M106" s="121"/>
      <c r="N106" s="121"/>
      <c r="O106" s="121"/>
      <c r="P106" s="121"/>
      <c r="Q106" s="121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3">
        <f>ROUND(AG107+AG110,2)</f>
        <v>0</v>
      </c>
      <c r="AH106" s="122"/>
      <c r="AI106" s="122"/>
      <c r="AJ106" s="122"/>
      <c r="AK106" s="122"/>
      <c r="AL106" s="122"/>
      <c r="AM106" s="122"/>
      <c r="AN106" s="124">
        <f>SUM(AG106,AT106)</f>
        <v>0</v>
      </c>
      <c r="AO106" s="122"/>
      <c r="AP106" s="122"/>
      <c r="AQ106" s="125" t="s">
        <v>79</v>
      </c>
      <c r="AR106" s="126"/>
      <c r="AS106" s="127">
        <f>ROUND(AS107+AS110,2)</f>
        <v>0</v>
      </c>
      <c r="AT106" s="128">
        <f>ROUND(SUM(AV106:AW106),2)</f>
        <v>0</v>
      </c>
      <c r="AU106" s="129">
        <f>ROUND(AU107+AU110,5)</f>
        <v>0</v>
      </c>
      <c r="AV106" s="128">
        <f>ROUND(AZ106*L29,2)</f>
        <v>0</v>
      </c>
      <c r="AW106" s="128">
        <f>ROUND(BA106*L30,2)</f>
        <v>0</v>
      </c>
      <c r="AX106" s="128">
        <f>ROUND(BB106*L29,2)</f>
        <v>0</v>
      </c>
      <c r="AY106" s="128">
        <f>ROUND(BC106*L30,2)</f>
        <v>0</v>
      </c>
      <c r="AZ106" s="128">
        <f>ROUND(AZ107+AZ110,2)</f>
        <v>0</v>
      </c>
      <c r="BA106" s="128">
        <f>ROUND(BA107+BA110,2)</f>
        <v>0</v>
      </c>
      <c r="BB106" s="128">
        <f>ROUND(BB107+BB110,2)</f>
        <v>0</v>
      </c>
      <c r="BC106" s="128">
        <f>ROUND(BC107+BC110,2)</f>
        <v>0</v>
      </c>
      <c r="BD106" s="130">
        <f>ROUND(BD107+BD110,2)</f>
        <v>0</v>
      </c>
      <c r="BE106" s="7"/>
      <c r="BS106" s="131" t="s">
        <v>72</v>
      </c>
      <c r="BT106" s="131" t="s">
        <v>80</v>
      </c>
      <c r="BU106" s="131" t="s">
        <v>74</v>
      </c>
      <c r="BV106" s="131" t="s">
        <v>75</v>
      </c>
      <c r="BW106" s="131" t="s">
        <v>110</v>
      </c>
      <c r="BX106" s="131" t="s">
        <v>5</v>
      </c>
      <c r="CL106" s="131" t="s">
        <v>1</v>
      </c>
      <c r="CM106" s="131" t="s">
        <v>82</v>
      </c>
    </row>
    <row r="107" s="4" customFormat="1" ht="16.5" customHeight="1">
      <c r="A107" s="4"/>
      <c r="B107" s="70"/>
      <c r="C107" s="133"/>
      <c r="D107" s="133"/>
      <c r="E107" s="134" t="s">
        <v>77</v>
      </c>
      <c r="F107" s="134"/>
      <c r="G107" s="134"/>
      <c r="H107" s="134"/>
      <c r="I107" s="134"/>
      <c r="J107" s="133"/>
      <c r="K107" s="134" t="s">
        <v>111</v>
      </c>
      <c r="L107" s="134"/>
      <c r="M107" s="134"/>
      <c r="N107" s="134"/>
      <c r="O107" s="134"/>
      <c r="P107" s="134"/>
      <c r="Q107" s="134"/>
      <c r="R107" s="134"/>
      <c r="S107" s="134"/>
      <c r="T107" s="134"/>
      <c r="U107" s="134"/>
      <c r="V107" s="134"/>
      <c r="W107" s="134"/>
      <c r="X107" s="134"/>
      <c r="Y107" s="134"/>
      <c r="Z107" s="134"/>
      <c r="AA107" s="134"/>
      <c r="AB107" s="134"/>
      <c r="AC107" s="134"/>
      <c r="AD107" s="134"/>
      <c r="AE107" s="134"/>
      <c r="AF107" s="134"/>
      <c r="AG107" s="142">
        <f>ROUND(SUM(AG108:AG109),2)</f>
        <v>0</v>
      </c>
      <c r="AH107" s="133"/>
      <c r="AI107" s="133"/>
      <c r="AJ107" s="133"/>
      <c r="AK107" s="133"/>
      <c r="AL107" s="133"/>
      <c r="AM107" s="133"/>
      <c r="AN107" s="135">
        <f>SUM(AG107,AT107)</f>
        <v>0</v>
      </c>
      <c r="AO107" s="133"/>
      <c r="AP107" s="133"/>
      <c r="AQ107" s="136" t="s">
        <v>85</v>
      </c>
      <c r="AR107" s="72"/>
      <c r="AS107" s="137">
        <f>ROUND(SUM(AS108:AS109),2)</f>
        <v>0</v>
      </c>
      <c r="AT107" s="138">
        <f>ROUND(SUM(AV107:AW107),2)</f>
        <v>0</v>
      </c>
      <c r="AU107" s="139">
        <f>ROUND(SUM(AU108:AU109),5)</f>
        <v>0</v>
      </c>
      <c r="AV107" s="138">
        <f>ROUND(AZ107*L29,2)</f>
        <v>0</v>
      </c>
      <c r="AW107" s="138">
        <f>ROUND(BA107*L30,2)</f>
        <v>0</v>
      </c>
      <c r="AX107" s="138">
        <f>ROUND(BB107*L29,2)</f>
        <v>0</v>
      </c>
      <c r="AY107" s="138">
        <f>ROUND(BC107*L30,2)</f>
        <v>0</v>
      </c>
      <c r="AZ107" s="138">
        <f>ROUND(SUM(AZ108:AZ109),2)</f>
        <v>0</v>
      </c>
      <c r="BA107" s="138">
        <f>ROUND(SUM(BA108:BA109),2)</f>
        <v>0</v>
      </c>
      <c r="BB107" s="138">
        <f>ROUND(SUM(BB108:BB109),2)</f>
        <v>0</v>
      </c>
      <c r="BC107" s="138">
        <f>ROUND(SUM(BC108:BC109),2)</f>
        <v>0</v>
      </c>
      <c r="BD107" s="140">
        <f>ROUND(SUM(BD108:BD109),2)</f>
        <v>0</v>
      </c>
      <c r="BE107" s="4"/>
      <c r="BS107" s="141" t="s">
        <v>72</v>
      </c>
      <c r="BT107" s="141" t="s">
        <v>82</v>
      </c>
      <c r="BU107" s="141" t="s">
        <v>74</v>
      </c>
      <c r="BV107" s="141" t="s">
        <v>75</v>
      </c>
      <c r="BW107" s="141" t="s">
        <v>112</v>
      </c>
      <c r="BX107" s="141" t="s">
        <v>110</v>
      </c>
      <c r="CL107" s="141" t="s">
        <v>1</v>
      </c>
    </row>
    <row r="108" s="4" customFormat="1" ht="16.5" customHeight="1">
      <c r="A108" s="132" t="s">
        <v>83</v>
      </c>
      <c r="B108" s="70"/>
      <c r="C108" s="133"/>
      <c r="D108" s="133"/>
      <c r="E108" s="133"/>
      <c r="F108" s="134" t="s">
        <v>77</v>
      </c>
      <c r="G108" s="134"/>
      <c r="H108" s="134"/>
      <c r="I108" s="134"/>
      <c r="J108" s="134"/>
      <c r="K108" s="133"/>
      <c r="L108" s="134" t="s">
        <v>113</v>
      </c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34"/>
      <c r="AF108" s="134"/>
      <c r="AG108" s="135">
        <f>'001 - km 12,570 - most'!J34</f>
        <v>0</v>
      </c>
      <c r="AH108" s="133"/>
      <c r="AI108" s="133"/>
      <c r="AJ108" s="133"/>
      <c r="AK108" s="133"/>
      <c r="AL108" s="133"/>
      <c r="AM108" s="133"/>
      <c r="AN108" s="135">
        <f>SUM(AG108,AT108)</f>
        <v>0</v>
      </c>
      <c r="AO108" s="133"/>
      <c r="AP108" s="133"/>
      <c r="AQ108" s="136" t="s">
        <v>85</v>
      </c>
      <c r="AR108" s="72"/>
      <c r="AS108" s="137">
        <v>0</v>
      </c>
      <c r="AT108" s="138">
        <f>ROUND(SUM(AV108:AW108),2)</f>
        <v>0</v>
      </c>
      <c r="AU108" s="139">
        <f>'001 - km 12,570 - most'!P137</f>
        <v>0</v>
      </c>
      <c r="AV108" s="138">
        <f>'001 - km 12,570 - most'!J37</f>
        <v>0</v>
      </c>
      <c r="AW108" s="138">
        <f>'001 - km 12,570 - most'!J38</f>
        <v>0</v>
      </c>
      <c r="AX108" s="138">
        <f>'001 - km 12,570 - most'!J39</f>
        <v>0</v>
      </c>
      <c r="AY108" s="138">
        <f>'001 - km 12,570 - most'!J40</f>
        <v>0</v>
      </c>
      <c r="AZ108" s="138">
        <f>'001 - km 12,570 - most'!F37</f>
        <v>0</v>
      </c>
      <c r="BA108" s="138">
        <f>'001 - km 12,570 - most'!F38</f>
        <v>0</v>
      </c>
      <c r="BB108" s="138">
        <f>'001 - km 12,570 - most'!F39</f>
        <v>0</v>
      </c>
      <c r="BC108" s="138">
        <f>'001 - km 12,570 - most'!F40</f>
        <v>0</v>
      </c>
      <c r="BD108" s="140">
        <f>'001 - km 12,570 - most'!F41</f>
        <v>0</v>
      </c>
      <c r="BE108" s="4"/>
      <c r="BT108" s="141" t="s">
        <v>102</v>
      </c>
      <c r="BV108" s="141" t="s">
        <v>75</v>
      </c>
      <c r="BW108" s="141" t="s">
        <v>114</v>
      </c>
      <c r="BX108" s="141" t="s">
        <v>112</v>
      </c>
      <c r="CL108" s="141" t="s">
        <v>1</v>
      </c>
    </row>
    <row r="109" s="4" customFormat="1" ht="16.5" customHeight="1">
      <c r="A109" s="132" t="s">
        <v>83</v>
      </c>
      <c r="B109" s="70"/>
      <c r="C109" s="133"/>
      <c r="D109" s="133"/>
      <c r="E109" s="133"/>
      <c r="F109" s="134" t="s">
        <v>87</v>
      </c>
      <c r="G109" s="134"/>
      <c r="H109" s="134"/>
      <c r="I109" s="134"/>
      <c r="J109" s="134"/>
      <c r="K109" s="133"/>
      <c r="L109" s="134" t="s">
        <v>115</v>
      </c>
      <c r="M109" s="134"/>
      <c r="N109" s="134"/>
      <c r="O109" s="134"/>
      <c r="P109" s="134"/>
      <c r="Q109" s="134"/>
      <c r="R109" s="134"/>
      <c r="S109" s="134"/>
      <c r="T109" s="134"/>
      <c r="U109" s="134"/>
      <c r="V109" s="134"/>
      <c r="W109" s="134"/>
      <c r="X109" s="134"/>
      <c r="Y109" s="134"/>
      <c r="Z109" s="134"/>
      <c r="AA109" s="134"/>
      <c r="AB109" s="134"/>
      <c r="AC109" s="134"/>
      <c r="AD109" s="134"/>
      <c r="AE109" s="134"/>
      <c r="AF109" s="134"/>
      <c r="AG109" s="135">
        <f>'002 - km 12,570 - svršek'!J34</f>
        <v>0</v>
      </c>
      <c r="AH109" s="133"/>
      <c r="AI109" s="133"/>
      <c r="AJ109" s="133"/>
      <c r="AK109" s="133"/>
      <c r="AL109" s="133"/>
      <c r="AM109" s="133"/>
      <c r="AN109" s="135">
        <f>SUM(AG109,AT109)</f>
        <v>0</v>
      </c>
      <c r="AO109" s="133"/>
      <c r="AP109" s="133"/>
      <c r="AQ109" s="136" t="s">
        <v>85</v>
      </c>
      <c r="AR109" s="72"/>
      <c r="AS109" s="137">
        <v>0</v>
      </c>
      <c r="AT109" s="138">
        <f>ROUND(SUM(AV109:AW109),2)</f>
        <v>0</v>
      </c>
      <c r="AU109" s="139">
        <f>'002 - km 12,570 - svršek'!P128</f>
        <v>0</v>
      </c>
      <c r="AV109" s="138">
        <f>'002 - km 12,570 - svršek'!J37</f>
        <v>0</v>
      </c>
      <c r="AW109" s="138">
        <f>'002 - km 12,570 - svršek'!J38</f>
        <v>0</v>
      </c>
      <c r="AX109" s="138">
        <f>'002 - km 12,570 - svršek'!J39</f>
        <v>0</v>
      </c>
      <c r="AY109" s="138">
        <f>'002 - km 12,570 - svršek'!J40</f>
        <v>0</v>
      </c>
      <c r="AZ109" s="138">
        <f>'002 - km 12,570 - svršek'!F37</f>
        <v>0</v>
      </c>
      <c r="BA109" s="138">
        <f>'002 - km 12,570 - svršek'!F38</f>
        <v>0</v>
      </c>
      <c r="BB109" s="138">
        <f>'002 - km 12,570 - svršek'!F39</f>
        <v>0</v>
      </c>
      <c r="BC109" s="138">
        <f>'002 - km 12,570 - svršek'!F40</f>
        <v>0</v>
      </c>
      <c r="BD109" s="140">
        <f>'002 - km 12,570 - svršek'!F41</f>
        <v>0</v>
      </c>
      <c r="BE109" s="4"/>
      <c r="BT109" s="141" t="s">
        <v>102</v>
      </c>
      <c r="BV109" s="141" t="s">
        <v>75</v>
      </c>
      <c r="BW109" s="141" t="s">
        <v>116</v>
      </c>
      <c r="BX109" s="141" t="s">
        <v>112</v>
      </c>
      <c r="CL109" s="141" t="s">
        <v>1</v>
      </c>
    </row>
    <row r="110" s="4" customFormat="1" ht="16.5" customHeight="1">
      <c r="A110" s="132" t="s">
        <v>83</v>
      </c>
      <c r="B110" s="70"/>
      <c r="C110" s="133"/>
      <c r="D110" s="133"/>
      <c r="E110" s="134" t="s">
        <v>87</v>
      </c>
      <c r="F110" s="134"/>
      <c r="G110" s="134"/>
      <c r="H110" s="134"/>
      <c r="I110" s="134"/>
      <c r="J110" s="133"/>
      <c r="K110" s="134" t="s">
        <v>117</v>
      </c>
      <c r="L110" s="134"/>
      <c r="M110" s="134"/>
      <c r="N110" s="134"/>
      <c r="O110" s="134"/>
      <c r="P110" s="134"/>
      <c r="Q110" s="134"/>
      <c r="R110" s="134"/>
      <c r="S110" s="134"/>
      <c r="T110" s="134"/>
      <c r="U110" s="134"/>
      <c r="V110" s="134"/>
      <c r="W110" s="134"/>
      <c r="X110" s="134"/>
      <c r="Y110" s="134"/>
      <c r="Z110" s="134"/>
      <c r="AA110" s="134"/>
      <c r="AB110" s="134"/>
      <c r="AC110" s="134"/>
      <c r="AD110" s="134"/>
      <c r="AE110" s="134"/>
      <c r="AF110" s="134"/>
      <c r="AG110" s="135">
        <f>'002 - VRN - km 12,570'!J32</f>
        <v>0</v>
      </c>
      <c r="AH110" s="133"/>
      <c r="AI110" s="133"/>
      <c r="AJ110" s="133"/>
      <c r="AK110" s="133"/>
      <c r="AL110" s="133"/>
      <c r="AM110" s="133"/>
      <c r="AN110" s="135">
        <f>SUM(AG110,AT110)</f>
        <v>0</v>
      </c>
      <c r="AO110" s="133"/>
      <c r="AP110" s="133"/>
      <c r="AQ110" s="136" t="s">
        <v>85</v>
      </c>
      <c r="AR110" s="72"/>
      <c r="AS110" s="143">
        <v>0</v>
      </c>
      <c r="AT110" s="144">
        <f>ROUND(SUM(AV110:AW110),2)</f>
        <v>0</v>
      </c>
      <c r="AU110" s="145">
        <f>'002 - VRN - km 12,570'!P124</f>
        <v>0</v>
      </c>
      <c r="AV110" s="144">
        <f>'002 - VRN - km 12,570'!J35</f>
        <v>0</v>
      </c>
      <c r="AW110" s="144">
        <f>'002 - VRN - km 12,570'!J36</f>
        <v>0</v>
      </c>
      <c r="AX110" s="144">
        <f>'002 - VRN - km 12,570'!J37</f>
        <v>0</v>
      </c>
      <c r="AY110" s="144">
        <f>'002 - VRN - km 12,570'!J38</f>
        <v>0</v>
      </c>
      <c r="AZ110" s="144">
        <f>'002 - VRN - km 12,570'!F35</f>
        <v>0</v>
      </c>
      <c r="BA110" s="144">
        <f>'002 - VRN - km 12,570'!F36</f>
        <v>0</v>
      </c>
      <c r="BB110" s="144">
        <f>'002 - VRN - km 12,570'!F37</f>
        <v>0</v>
      </c>
      <c r="BC110" s="144">
        <f>'002 - VRN - km 12,570'!F38</f>
        <v>0</v>
      </c>
      <c r="BD110" s="146">
        <f>'002 - VRN - km 12,570'!F39</f>
        <v>0</v>
      </c>
      <c r="BE110" s="4"/>
      <c r="BT110" s="141" t="s">
        <v>82</v>
      </c>
      <c r="BV110" s="141" t="s">
        <v>75</v>
      </c>
      <c r="BW110" s="141" t="s">
        <v>118</v>
      </c>
      <c r="BX110" s="141" t="s">
        <v>110</v>
      </c>
      <c r="CL110" s="141" t="s">
        <v>1</v>
      </c>
    </row>
    <row r="111" s="2" customFormat="1" ht="30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  <c r="AO111" s="40"/>
      <c r="AP111" s="40"/>
      <c r="AQ111" s="40"/>
      <c r="AR111" s="44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  <c r="BD111" s="38"/>
      <c r="B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7"/>
      <c r="M112" s="67"/>
      <c r="N112" s="67"/>
      <c r="O112" s="67"/>
      <c r="P112" s="67"/>
      <c r="Q112" s="67"/>
      <c r="R112" s="67"/>
      <c r="S112" s="67"/>
      <c r="T112" s="67"/>
      <c r="U112" s="67"/>
      <c r="V112" s="67"/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44"/>
      <c r="AS112" s="38"/>
      <c r="AT112" s="38"/>
      <c r="AU112" s="38"/>
      <c r="AV112" s="38"/>
      <c r="AW112" s="38"/>
      <c r="AX112" s="38"/>
      <c r="AY112" s="38"/>
      <c r="AZ112" s="38"/>
      <c r="BA112" s="38"/>
      <c r="BB112" s="38"/>
      <c r="BC112" s="38"/>
      <c r="BD112" s="38"/>
      <c r="BE112" s="38"/>
    </row>
  </sheetData>
  <sheetProtection sheet="1" formatColumns="0" formatRows="0" objects="1" scenarios="1" spinCount="100000" saltValue="C0HfRNi163eS+2cbgZNTKHleYrQOZIBWA3LvA6cqrYAXI54alVWiAnhxvEO0mj+9+So9l/Etarh/FxmjTu3bBw==" hashValue="Tat68dG8Y8lMpeSH9yfXInM4HtQxvc7wjkQ1uSWbGXdTvGOeSQXXpXJU2D193GZGHIEaqV33av0uyTIOCgxQ8g==" algorithmName="SHA-512" password="CC35"/>
  <mergeCells count="102">
    <mergeCell ref="C92:G92"/>
    <mergeCell ref="D98:H98"/>
    <mergeCell ref="D101:H101"/>
    <mergeCell ref="D95:H95"/>
    <mergeCell ref="E102:I102"/>
    <mergeCell ref="E100:I100"/>
    <mergeCell ref="E99:I99"/>
    <mergeCell ref="E97:I97"/>
    <mergeCell ref="E96:I96"/>
    <mergeCell ref="F103:J103"/>
    <mergeCell ref="F104:J104"/>
    <mergeCell ref="I92:AF92"/>
    <mergeCell ref="J98:AF98"/>
    <mergeCell ref="J95:AF95"/>
    <mergeCell ref="J101:AF101"/>
    <mergeCell ref="K99:AF99"/>
    <mergeCell ref="K100:AF100"/>
    <mergeCell ref="K96:AF96"/>
    <mergeCell ref="K102:AF102"/>
    <mergeCell ref="K97:AF97"/>
    <mergeCell ref="L104:AF104"/>
    <mergeCell ref="L85:AO85"/>
    <mergeCell ref="L103:AF103"/>
    <mergeCell ref="E105:I105"/>
    <mergeCell ref="K105:AF105"/>
    <mergeCell ref="D106:H106"/>
    <mergeCell ref="J106:AF106"/>
    <mergeCell ref="E107:I107"/>
    <mergeCell ref="K107:AF107"/>
    <mergeCell ref="F108:J108"/>
    <mergeCell ref="L108:AF108"/>
    <mergeCell ref="F109:J109"/>
    <mergeCell ref="L109:AF109"/>
    <mergeCell ref="E110:I110"/>
    <mergeCell ref="K110:AF110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1:AM101"/>
    <mergeCell ref="AG103:AM103"/>
    <mergeCell ref="AG100:AM100"/>
    <mergeCell ref="AG104:AM104"/>
    <mergeCell ref="AG99:AM99"/>
    <mergeCell ref="AG102:AM102"/>
    <mergeCell ref="AG95:AM95"/>
    <mergeCell ref="AG97:AM97"/>
    <mergeCell ref="AG98:AM98"/>
    <mergeCell ref="AG92:AM92"/>
    <mergeCell ref="AG96:AM96"/>
    <mergeCell ref="AM90:AP90"/>
    <mergeCell ref="AM87:AN87"/>
    <mergeCell ref="AM89:AP89"/>
    <mergeCell ref="AN95:AP95"/>
    <mergeCell ref="AN104:AP104"/>
    <mergeCell ref="AN103:AP103"/>
    <mergeCell ref="AN92:AP92"/>
    <mergeCell ref="AN102:AP102"/>
    <mergeCell ref="AN101:AP101"/>
    <mergeCell ref="AN97:AP97"/>
    <mergeCell ref="AN98:AP98"/>
    <mergeCell ref="AN100:AP100"/>
    <mergeCell ref="AN96:AP96"/>
    <mergeCell ref="AN99:AP99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94:AP94"/>
  </mergeCells>
  <hyperlinks>
    <hyperlink ref="A96" location="'001 - ZRN - km 5,315'!C2" display="/"/>
    <hyperlink ref="A97" location="'002 - VRN - km 5,315'!C2" display="/"/>
    <hyperlink ref="A99" location="'001 - ZRN - km 5,548'!C2" display="/"/>
    <hyperlink ref="A100" location="'002 - VRN - km 5,548'!C2" display="/"/>
    <hyperlink ref="A103" location="'001 - km 9,194 - propustek'!C2" display="/"/>
    <hyperlink ref="A104" location="'002 - km 9,194 - svršek'!C2" display="/"/>
    <hyperlink ref="A105" location="'002 - VRN - km 9,194'!C2" display="/"/>
    <hyperlink ref="A108" location="'001 - km 12,570 - most'!C2" display="/"/>
    <hyperlink ref="A109" location="'002 - km 12,570 - svršek'!C2" display="/"/>
    <hyperlink ref="A110" location="'002 - VRN - km 12,570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119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mostu v km 12,570 v úseku Protivec - Bochov</v>
      </c>
      <c r="F7" s="151"/>
      <c r="G7" s="151"/>
      <c r="H7" s="151"/>
      <c r="L7" s="20"/>
    </row>
    <row r="8">
      <c r="B8" s="20"/>
      <c r="D8" s="151" t="s">
        <v>120</v>
      </c>
      <c r="L8" s="20"/>
    </row>
    <row r="9" s="1" customFormat="1" ht="16.5" customHeight="1">
      <c r="B9" s="20"/>
      <c r="E9" s="152" t="s">
        <v>982</v>
      </c>
      <c r="F9" s="1"/>
      <c r="G9" s="1"/>
      <c r="H9" s="1"/>
      <c r="L9" s="20"/>
    </row>
    <row r="10" s="1" customFormat="1" ht="12" customHeight="1">
      <c r="B10" s="20"/>
      <c r="D10" s="151" t="s">
        <v>122</v>
      </c>
      <c r="L10" s="20"/>
    </row>
    <row r="11" s="2" customFormat="1" ht="16.5" customHeight="1">
      <c r="A11" s="38"/>
      <c r="B11" s="44"/>
      <c r="C11" s="38"/>
      <c r="D11" s="38"/>
      <c r="E11" s="163" t="s">
        <v>983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493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3" t="s">
        <v>1352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4" t="str">
        <f>'Rekapitulace zakázky'!AN8</f>
        <v>17. 12. 2020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21</v>
      </c>
      <c r="F19" s="38"/>
      <c r="G19" s="38"/>
      <c r="H19" s="38"/>
      <c r="I19" s="151" t="s">
        <v>26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27</v>
      </c>
      <c r="E21" s="38"/>
      <c r="F21" s="38"/>
      <c r="G21" s="38"/>
      <c r="H21" s="38"/>
      <c r="I21" s="151" t="s">
        <v>25</v>
      </c>
      <c r="J21" s="33" t="str">
        <f>'Rekapitulace zakázky'!AN13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zakázky'!E14</f>
        <v>Vyplň údaj</v>
      </c>
      <c r="F22" s="141"/>
      <c r="G22" s="141"/>
      <c r="H22" s="141"/>
      <c r="I22" s="151" t="s">
        <v>26</v>
      </c>
      <c r="J22" s="33" t="str">
        <f>'Rekapitulace zakázky'!AN14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29</v>
      </c>
      <c r="E24" s="38"/>
      <c r="F24" s="38"/>
      <c r="G24" s="38"/>
      <c r="H24" s="38"/>
      <c r="I24" s="151" t="s">
        <v>25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21</v>
      </c>
      <c r="F25" s="38"/>
      <c r="G25" s="38"/>
      <c r="H25" s="38"/>
      <c r="I25" s="151" t="s">
        <v>26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31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21</v>
      </c>
      <c r="F28" s="38"/>
      <c r="G28" s="38"/>
      <c r="H28" s="38"/>
      <c r="I28" s="151" t="s">
        <v>26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32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33</v>
      </c>
      <c r="E34" s="38"/>
      <c r="F34" s="38"/>
      <c r="G34" s="38"/>
      <c r="H34" s="38"/>
      <c r="I34" s="38"/>
      <c r="J34" s="161">
        <f>ROUND(J128,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59"/>
      <c r="J35" s="159"/>
      <c r="K35" s="159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35</v>
      </c>
      <c r="G36" s="38"/>
      <c r="H36" s="38"/>
      <c r="I36" s="162" t="s">
        <v>34</v>
      </c>
      <c r="J36" s="162" t="s">
        <v>36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37</v>
      </c>
      <c r="E37" s="151" t="s">
        <v>38</v>
      </c>
      <c r="F37" s="164">
        <f>ROUND((SUM(BE128:BE226)),  2)</f>
        <v>0</v>
      </c>
      <c r="G37" s="38"/>
      <c r="H37" s="38"/>
      <c r="I37" s="165">
        <v>0.20999999999999999</v>
      </c>
      <c r="J37" s="164">
        <f>ROUND(((SUM(BE128:BE226))*I37),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39</v>
      </c>
      <c r="F38" s="164">
        <f>ROUND((SUM(BF128:BF226)),  2)</f>
        <v>0</v>
      </c>
      <c r="G38" s="38"/>
      <c r="H38" s="38"/>
      <c r="I38" s="165">
        <v>0.14999999999999999</v>
      </c>
      <c r="J38" s="164">
        <f>ROUND(((SUM(BF128:BF226))*I38),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40</v>
      </c>
      <c r="F39" s="164">
        <f>ROUND((SUM(BG128:BG226)),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41</v>
      </c>
      <c r="F40" s="164">
        <f>ROUND((SUM(BH128:BH226)),  2)</f>
        <v>0</v>
      </c>
      <c r="G40" s="38"/>
      <c r="H40" s="38"/>
      <c r="I40" s="165">
        <v>0.14999999999999999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42</v>
      </c>
      <c r="F41" s="164">
        <f>ROUND((SUM(BI128:BI226)),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43</v>
      </c>
      <c r="E43" s="168"/>
      <c r="F43" s="168"/>
      <c r="G43" s="169" t="s">
        <v>44</v>
      </c>
      <c r="H43" s="170" t="s">
        <v>45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mostu v km 12,570 v úseku Protivec - Bochov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982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122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2" t="s">
        <v>983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493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002 - km 12,570 - svršek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 xml:space="preserve"> </v>
      </c>
      <c r="G93" s="40"/>
      <c r="H93" s="40"/>
      <c r="I93" s="32" t="s">
        <v>22</v>
      </c>
      <c r="J93" s="79" t="str">
        <f>IF(J16="","",J16)</f>
        <v>17. 12. 2020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24</v>
      </c>
      <c r="D95" s="40"/>
      <c r="E95" s="40"/>
      <c r="F95" s="27" t="str">
        <f>E19</f>
        <v xml:space="preserve"> </v>
      </c>
      <c r="G95" s="40"/>
      <c r="H95" s="40"/>
      <c r="I95" s="32" t="s">
        <v>29</v>
      </c>
      <c r="J95" s="36" t="str">
        <f>E25</f>
        <v xml:space="preserve"> 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27</v>
      </c>
      <c r="D96" s="40"/>
      <c r="E96" s="40"/>
      <c r="F96" s="27" t="str">
        <f>IF(E22="","",E22)</f>
        <v>Vyplň údaj</v>
      </c>
      <c r="G96" s="40"/>
      <c r="H96" s="40"/>
      <c r="I96" s="32" t="s">
        <v>31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5" t="s">
        <v>125</v>
      </c>
      <c r="D98" s="186"/>
      <c r="E98" s="186"/>
      <c r="F98" s="186"/>
      <c r="G98" s="186"/>
      <c r="H98" s="186"/>
      <c r="I98" s="186"/>
      <c r="J98" s="187" t="s">
        <v>126</v>
      </c>
      <c r="K98" s="186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8" t="s">
        <v>127</v>
      </c>
      <c r="D100" s="40"/>
      <c r="E100" s="40"/>
      <c r="F100" s="40"/>
      <c r="G100" s="40"/>
      <c r="H100" s="40"/>
      <c r="I100" s="40"/>
      <c r="J100" s="110">
        <f>J128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128</v>
      </c>
    </row>
    <row r="101" s="9" customFormat="1" ht="24.96" customHeight="1">
      <c r="A101" s="9"/>
      <c r="B101" s="189"/>
      <c r="C101" s="190"/>
      <c r="D101" s="191" t="s">
        <v>129</v>
      </c>
      <c r="E101" s="192"/>
      <c r="F101" s="192"/>
      <c r="G101" s="192"/>
      <c r="H101" s="192"/>
      <c r="I101" s="192"/>
      <c r="J101" s="193">
        <f>J129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3"/>
      <c r="D102" s="196" t="s">
        <v>886</v>
      </c>
      <c r="E102" s="197"/>
      <c r="F102" s="197"/>
      <c r="G102" s="197"/>
      <c r="H102" s="197"/>
      <c r="I102" s="197"/>
      <c r="J102" s="198">
        <f>J130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887</v>
      </c>
      <c r="E103" s="192"/>
      <c r="F103" s="192"/>
      <c r="G103" s="192"/>
      <c r="H103" s="192"/>
      <c r="I103" s="192"/>
      <c r="J103" s="193">
        <f>J191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363</v>
      </c>
      <c r="E104" s="192"/>
      <c r="F104" s="192"/>
      <c r="G104" s="192"/>
      <c r="H104" s="192"/>
      <c r="I104" s="192"/>
      <c r="J104" s="193">
        <f>J218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135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4" t="str">
        <f>E7</f>
        <v>Oprava mostu v km 12,570 v úseku Protivec - Bochov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120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1" customFormat="1" ht="16.5" customHeight="1">
      <c r="B116" s="21"/>
      <c r="C116" s="22"/>
      <c r="D116" s="22"/>
      <c r="E116" s="184" t="s">
        <v>982</v>
      </c>
      <c r="F116" s="22"/>
      <c r="G116" s="22"/>
      <c r="H116" s="22"/>
      <c r="I116" s="22"/>
      <c r="J116" s="22"/>
      <c r="K116" s="22"/>
      <c r="L116" s="20"/>
    </row>
    <row r="117" s="1" customFormat="1" ht="12" customHeight="1">
      <c r="B117" s="21"/>
      <c r="C117" s="32" t="s">
        <v>122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="2" customFormat="1" ht="16.5" customHeight="1">
      <c r="A118" s="38"/>
      <c r="B118" s="39"/>
      <c r="C118" s="40"/>
      <c r="D118" s="40"/>
      <c r="E118" s="292" t="s">
        <v>983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493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E13</f>
        <v>002 - km 12,570 - svršek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F16</f>
        <v xml:space="preserve"> </v>
      </c>
      <c r="G122" s="40"/>
      <c r="H122" s="40"/>
      <c r="I122" s="32" t="s">
        <v>22</v>
      </c>
      <c r="J122" s="79" t="str">
        <f>IF(J16="","",J16)</f>
        <v>17. 12. 2020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E19</f>
        <v xml:space="preserve"> </v>
      </c>
      <c r="G124" s="40"/>
      <c r="H124" s="40"/>
      <c r="I124" s="32" t="s">
        <v>29</v>
      </c>
      <c r="J124" s="36" t="str">
        <f>E25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40"/>
      <c r="E125" s="40"/>
      <c r="F125" s="27" t="str">
        <f>IF(E22="","",E22)</f>
        <v>Vyplň údaj</v>
      </c>
      <c r="G125" s="40"/>
      <c r="H125" s="40"/>
      <c r="I125" s="32" t="s">
        <v>31</v>
      </c>
      <c r="J125" s="36" t="str">
        <f>E28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200"/>
      <c r="B127" s="201"/>
      <c r="C127" s="202" t="s">
        <v>136</v>
      </c>
      <c r="D127" s="203" t="s">
        <v>58</v>
      </c>
      <c r="E127" s="203" t="s">
        <v>54</v>
      </c>
      <c r="F127" s="203" t="s">
        <v>55</v>
      </c>
      <c r="G127" s="203" t="s">
        <v>137</v>
      </c>
      <c r="H127" s="203" t="s">
        <v>138</v>
      </c>
      <c r="I127" s="203" t="s">
        <v>139</v>
      </c>
      <c r="J127" s="203" t="s">
        <v>126</v>
      </c>
      <c r="K127" s="204" t="s">
        <v>140</v>
      </c>
      <c r="L127" s="205"/>
      <c r="M127" s="100" t="s">
        <v>1</v>
      </c>
      <c r="N127" s="101" t="s">
        <v>37</v>
      </c>
      <c r="O127" s="101" t="s">
        <v>141</v>
      </c>
      <c r="P127" s="101" t="s">
        <v>142</v>
      </c>
      <c r="Q127" s="101" t="s">
        <v>143</v>
      </c>
      <c r="R127" s="101" t="s">
        <v>144</v>
      </c>
      <c r="S127" s="101" t="s">
        <v>145</v>
      </c>
      <c r="T127" s="102" t="s">
        <v>146</v>
      </c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="2" customFormat="1" ht="22.8" customHeight="1">
      <c r="A128" s="38"/>
      <c r="B128" s="39"/>
      <c r="C128" s="107" t="s">
        <v>147</v>
      </c>
      <c r="D128" s="40"/>
      <c r="E128" s="40"/>
      <c r="F128" s="40"/>
      <c r="G128" s="40"/>
      <c r="H128" s="40"/>
      <c r="I128" s="40"/>
      <c r="J128" s="206">
        <f>BK128</f>
        <v>0</v>
      </c>
      <c r="K128" s="40"/>
      <c r="L128" s="44"/>
      <c r="M128" s="103"/>
      <c r="N128" s="207"/>
      <c r="O128" s="104"/>
      <c r="P128" s="208">
        <f>P129+P191+P218</f>
        <v>0</v>
      </c>
      <c r="Q128" s="104"/>
      <c r="R128" s="208">
        <f>R129+R191+R218</f>
        <v>84.146000000000001</v>
      </c>
      <c r="S128" s="104"/>
      <c r="T128" s="209">
        <f>T129+T191+T218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72</v>
      </c>
      <c r="AU128" s="17" t="s">
        <v>128</v>
      </c>
      <c r="BK128" s="210">
        <f>BK129+BK191+BK218</f>
        <v>0</v>
      </c>
    </row>
    <row r="129" s="12" customFormat="1" ht="25.92" customHeight="1">
      <c r="A129" s="12"/>
      <c r="B129" s="211"/>
      <c r="C129" s="212"/>
      <c r="D129" s="213" t="s">
        <v>72</v>
      </c>
      <c r="E129" s="214" t="s">
        <v>148</v>
      </c>
      <c r="F129" s="214" t="s">
        <v>149</v>
      </c>
      <c r="G129" s="212"/>
      <c r="H129" s="212"/>
      <c r="I129" s="215"/>
      <c r="J129" s="216">
        <f>BK129</f>
        <v>0</v>
      </c>
      <c r="K129" s="212"/>
      <c r="L129" s="217"/>
      <c r="M129" s="218"/>
      <c r="N129" s="219"/>
      <c r="O129" s="219"/>
      <c r="P129" s="220">
        <f>P130</f>
        <v>0</v>
      </c>
      <c r="Q129" s="219"/>
      <c r="R129" s="220">
        <f>R130</f>
        <v>84.146000000000001</v>
      </c>
      <c r="S129" s="219"/>
      <c r="T129" s="221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80</v>
      </c>
      <c r="AT129" s="223" t="s">
        <v>72</v>
      </c>
      <c r="AU129" s="223" t="s">
        <v>73</v>
      </c>
      <c r="AY129" s="222" t="s">
        <v>150</v>
      </c>
      <c r="BK129" s="224">
        <f>BK130</f>
        <v>0</v>
      </c>
    </row>
    <row r="130" s="12" customFormat="1" ht="22.8" customHeight="1">
      <c r="A130" s="12"/>
      <c r="B130" s="211"/>
      <c r="C130" s="212"/>
      <c r="D130" s="213" t="s">
        <v>72</v>
      </c>
      <c r="E130" s="225" t="s">
        <v>181</v>
      </c>
      <c r="F130" s="225" t="s">
        <v>888</v>
      </c>
      <c r="G130" s="212"/>
      <c r="H130" s="212"/>
      <c r="I130" s="215"/>
      <c r="J130" s="226">
        <f>BK130</f>
        <v>0</v>
      </c>
      <c r="K130" s="212"/>
      <c r="L130" s="217"/>
      <c r="M130" s="218"/>
      <c r="N130" s="219"/>
      <c r="O130" s="219"/>
      <c r="P130" s="220">
        <f>SUM(P131:P190)</f>
        <v>0</v>
      </c>
      <c r="Q130" s="219"/>
      <c r="R130" s="220">
        <f>SUM(R131:R190)</f>
        <v>84.146000000000001</v>
      </c>
      <c r="S130" s="219"/>
      <c r="T130" s="221">
        <f>SUM(T131:T190)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80</v>
      </c>
      <c r="AT130" s="223" t="s">
        <v>72</v>
      </c>
      <c r="AU130" s="223" t="s">
        <v>80</v>
      </c>
      <c r="AY130" s="222" t="s">
        <v>150</v>
      </c>
      <c r="BK130" s="224">
        <f>SUM(BK131:BK190)</f>
        <v>0</v>
      </c>
    </row>
    <row r="131" s="2" customFormat="1">
      <c r="A131" s="38"/>
      <c r="B131" s="39"/>
      <c r="C131" s="227" t="s">
        <v>80</v>
      </c>
      <c r="D131" s="227" t="s">
        <v>152</v>
      </c>
      <c r="E131" s="228" t="s">
        <v>905</v>
      </c>
      <c r="F131" s="229" t="s">
        <v>906</v>
      </c>
      <c r="G131" s="230" t="s">
        <v>167</v>
      </c>
      <c r="H131" s="231">
        <v>20</v>
      </c>
      <c r="I131" s="232"/>
      <c r="J131" s="233">
        <f>ROUND(I131*H131,2)</f>
        <v>0</v>
      </c>
      <c r="K131" s="229" t="s">
        <v>891</v>
      </c>
      <c r="L131" s="44"/>
      <c r="M131" s="234" t="s">
        <v>1</v>
      </c>
      <c r="N131" s="235" t="s">
        <v>38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157</v>
      </c>
      <c r="AT131" s="238" t="s">
        <v>152</v>
      </c>
      <c r="AU131" s="238" t="s">
        <v>82</v>
      </c>
      <c r="AY131" s="17" t="s">
        <v>150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80</v>
      </c>
      <c r="BK131" s="239">
        <f>ROUND(I131*H131,2)</f>
        <v>0</v>
      </c>
      <c r="BL131" s="17" t="s">
        <v>157</v>
      </c>
      <c r="BM131" s="238" t="s">
        <v>1353</v>
      </c>
    </row>
    <row r="132" s="2" customFormat="1">
      <c r="A132" s="38"/>
      <c r="B132" s="39"/>
      <c r="C132" s="40"/>
      <c r="D132" s="240" t="s">
        <v>159</v>
      </c>
      <c r="E132" s="40"/>
      <c r="F132" s="241" t="s">
        <v>908</v>
      </c>
      <c r="G132" s="40"/>
      <c r="H132" s="40"/>
      <c r="I132" s="242"/>
      <c r="J132" s="40"/>
      <c r="K132" s="40"/>
      <c r="L132" s="44"/>
      <c r="M132" s="243"/>
      <c r="N132" s="244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159</v>
      </c>
      <c r="AU132" s="17" t="s">
        <v>82</v>
      </c>
    </row>
    <row r="133" s="14" customFormat="1">
      <c r="A133" s="14"/>
      <c r="B133" s="256"/>
      <c r="C133" s="257"/>
      <c r="D133" s="240" t="s">
        <v>172</v>
      </c>
      <c r="E133" s="258" t="s">
        <v>1</v>
      </c>
      <c r="F133" s="259" t="s">
        <v>1354</v>
      </c>
      <c r="G133" s="257"/>
      <c r="H133" s="260">
        <v>20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6" t="s">
        <v>172</v>
      </c>
      <c r="AU133" s="266" t="s">
        <v>82</v>
      </c>
      <c r="AV133" s="14" t="s">
        <v>82</v>
      </c>
      <c r="AW133" s="14" t="s">
        <v>30</v>
      </c>
      <c r="AX133" s="14" t="s">
        <v>80</v>
      </c>
      <c r="AY133" s="266" t="s">
        <v>150</v>
      </c>
    </row>
    <row r="134" s="2" customFormat="1" ht="16.5" customHeight="1">
      <c r="A134" s="38"/>
      <c r="B134" s="39"/>
      <c r="C134" s="227" t="s">
        <v>82</v>
      </c>
      <c r="D134" s="227" t="s">
        <v>152</v>
      </c>
      <c r="E134" s="228" t="s">
        <v>910</v>
      </c>
      <c r="F134" s="229" t="s">
        <v>911</v>
      </c>
      <c r="G134" s="230" t="s">
        <v>167</v>
      </c>
      <c r="H134" s="231">
        <v>20</v>
      </c>
      <c r="I134" s="232"/>
      <c r="J134" s="233">
        <f>ROUND(I134*H134,2)</f>
        <v>0</v>
      </c>
      <c r="K134" s="229" t="s">
        <v>891</v>
      </c>
      <c r="L134" s="44"/>
      <c r="M134" s="234" t="s">
        <v>1</v>
      </c>
      <c r="N134" s="235" t="s">
        <v>38</v>
      </c>
      <c r="O134" s="91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8" t="s">
        <v>157</v>
      </c>
      <c r="AT134" s="238" t="s">
        <v>152</v>
      </c>
      <c r="AU134" s="238" t="s">
        <v>82</v>
      </c>
      <c r="AY134" s="17" t="s">
        <v>150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7" t="s">
        <v>80</v>
      </c>
      <c r="BK134" s="239">
        <f>ROUND(I134*H134,2)</f>
        <v>0</v>
      </c>
      <c r="BL134" s="17" t="s">
        <v>157</v>
      </c>
      <c r="BM134" s="238" t="s">
        <v>1355</v>
      </c>
    </row>
    <row r="135" s="2" customFormat="1">
      <c r="A135" s="38"/>
      <c r="B135" s="39"/>
      <c r="C135" s="40"/>
      <c r="D135" s="240" t="s">
        <v>159</v>
      </c>
      <c r="E135" s="40"/>
      <c r="F135" s="241" t="s">
        <v>913</v>
      </c>
      <c r="G135" s="40"/>
      <c r="H135" s="40"/>
      <c r="I135" s="242"/>
      <c r="J135" s="40"/>
      <c r="K135" s="40"/>
      <c r="L135" s="44"/>
      <c r="M135" s="243"/>
      <c r="N135" s="244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159</v>
      </c>
      <c r="AU135" s="17" t="s">
        <v>82</v>
      </c>
    </row>
    <row r="136" s="2" customFormat="1">
      <c r="A136" s="38"/>
      <c r="B136" s="39"/>
      <c r="C136" s="40"/>
      <c r="D136" s="240" t="s">
        <v>170</v>
      </c>
      <c r="E136" s="40"/>
      <c r="F136" s="245" t="s">
        <v>914</v>
      </c>
      <c r="G136" s="40"/>
      <c r="H136" s="40"/>
      <c r="I136" s="242"/>
      <c r="J136" s="40"/>
      <c r="K136" s="40"/>
      <c r="L136" s="44"/>
      <c r="M136" s="243"/>
      <c r="N136" s="244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170</v>
      </c>
      <c r="AU136" s="17" t="s">
        <v>82</v>
      </c>
    </row>
    <row r="137" s="14" customFormat="1">
      <c r="A137" s="14"/>
      <c r="B137" s="256"/>
      <c r="C137" s="257"/>
      <c r="D137" s="240" t="s">
        <v>172</v>
      </c>
      <c r="E137" s="258" t="s">
        <v>1</v>
      </c>
      <c r="F137" s="259" t="s">
        <v>1354</v>
      </c>
      <c r="G137" s="257"/>
      <c r="H137" s="260">
        <v>20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6" t="s">
        <v>172</v>
      </c>
      <c r="AU137" s="266" t="s">
        <v>82</v>
      </c>
      <c r="AV137" s="14" t="s">
        <v>82</v>
      </c>
      <c r="AW137" s="14" t="s">
        <v>30</v>
      </c>
      <c r="AX137" s="14" t="s">
        <v>80</v>
      </c>
      <c r="AY137" s="266" t="s">
        <v>150</v>
      </c>
    </row>
    <row r="138" s="2" customFormat="1" ht="16.5" customHeight="1">
      <c r="A138" s="38"/>
      <c r="B138" s="39"/>
      <c r="C138" s="227" t="s">
        <v>102</v>
      </c>
      <c r="D138" s="227" t="s">
        <v>152</v>
      </c>
      <c r="E138" s="228" t="s">
        <v>1356</v>
      </c>
      <c r="F138" s="229" t="s">
        <v>1357</v>
      </c>
      <c r="G138" s="230" t="s">
        <v>167</v>
      </c>
      <c r="H138" s="231">
        <v>35</v>
      </c>
      <c r="I138" s="232"/>
      <c r="J138" s="233">
        <f>ROUND(I138*H138,2)</f>
        <v>0</v>
      </c>
      <c r="K138" s="229" t="s">
        <v>891</v>
      </c>
      <c r="L138" s="44"/>
      <c r="M138" s="234" t="s">
        <v>1</v>
      </c>
      <c r="N138" s="235" t="s">
        <v>38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157</v>
      </c>
      <c r="AT138" s="238" t="s">
        <v>152</v>
      </c>
      <c r="AU138" s="238" t="s">
        <v>82</v>
      </c>
      <c r="AY138" s="17" t="s">
        <v>150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80</v>
      </c>
      <c r="BK138" s="239">
        <f>ROUND(I138*H138,2)</f>
        <v>0</v>
      </c>
      <c r="BL138" s="17" t="s">
        <v>157</v>
      </c>
      <c r="BM138" s="238" t="s">
        <v>1358</v>
      </c>
    </row>
    <row r="139" s="2" customFormat="1">
      <c r="A139" s="38"/>
      <c r="B139" s="39"/>
      <c r="C139" s="40"/>
      <c r="D139" s="240" t="s">
        <v>159</v>
      </c>
      <c r="E139" s="40"/>
      <c r="F139" s="241" t="s">
        <v>1359</v>
      </c>
      <c r="G139" s="40"/>
      <c r="H139" s="40"/>
      <c r="I139" s="242"/>
      <c r="J139" s="40"/>
      <c r="K139" s="40"/>
      <c r="L139" s="44"/>
      <c r="M139" s="243"/>
      <c r="N139" s="244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159</v>
      </c>
      <c r="AU139" s="17" t="s">
        <v>82</v>
      </c>
    </row>
    <row r="140" s="13" customFormat="1">
      <c r="A140" s="13"/>
      <c r="B140" s="246"/>
      <c r="C140" s="247"/>
      <c r="D140" s="240" t="s">
        <v>172</v>
      </c>
      <c r="E140" s="248" t="s">
        <v>1</v>
      </c>
      <c r="F140" s="249" t="s">
        <v>1360</v>
      </c>
      <c r="G140" s="247"/>
      <c r="H140" s="248" t="s">
        <v>1</v>
      </c>
      <c r="I140" s="250"/>
      <c r="J140" s="247"/>
      <c r="K140" s="247"/>
      <c r="L140" s="251"/>
      <c r="M140" s="252"/>
      <c r="N140" s="253"/>
      <c r="O140" s="253"/>
      <c r="P140" s="253"/>
      <c r="Q140" s="253"/>
      <c r="R140" s="253"/>
      <c r="S140" s="253"/>
      <c r="T140" s="25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5" t="s">
        <v>172</v>
      </c>
      <c r="AU140" s="255" t="s">
        <v>82</v>
      </c>
      <c r="AV140" s="13" t="s">
        <v>80</v>
      </c>
      <c r="AW140" s="13" t="s">
        <v>30</v>
      </c>
      <c r="AX140" s="13" t="s">
        <v>73</v>
      </c>
      <c r="AY140" s="255" t="s">
        <v>150</v>
      </c>
    </row>
    <row r="141" s="14" customFormat="1">
      <c r="A141" s="14"/>
      <c r="B141" s="256"/>
      <c r="C141" s="257"/>
      <c r="D141" s="240" t="s">
        <v>172</v>
      </c>
      <c r="E141" s="258" t="s">
        <v>1</v>
      </c>
      <c r="F141" s="259" t="s">
        <v>1361</v>
      </c>
      <c r="G141" s="257"/>
      <c r="H141" s="260">
        <v>35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6" t="s">
        <v>172</v>
      </c>
      <c r="AU141" s="266" t="s">
        <v>82</v>
      </c>
      <c r="AV141" s="14" t="s">
        <v>82</v>
      </c>
      <c r="AW141" s="14" t="s">
        <v>30</v>
      </c>
      <c r="AX141" s="14" t="s">
        <v>80</v>
      </c>
      <c r="AY141" s="266" t="s">
        <v>150</v>
      </c>
    </row>
    <row r="142" s="2" customFormat="1" ht="16.5" customHeight="1">
      <c r="A142" s="38"/>
      <c r="B142" s="39"/>
      <c r="C142" s="278" t="s">
        <v>157</v>
      </c>
      <c r="D142" s="278" t="s">
        <v>268</v>
      </c>
      <c r="E142" s="279" t="s">
        <v>921</v>
      </c>
      <c r="F142" s="280" t="s">
        <v>922</v>
      </c>
      <c r="G142" s="281" t="s">
        <v>184</v>
      </c>
      <c r="H142" s="282">
        <v>84.040000000000006</v>
      </c>
      <c r="I142" s="283"/>
      <c r="J142" s="284">
        <f>ROUND(I142*H142,2)</f>
        <v>0</v>
      </c>
      <c r="K142" s="280" t="s">
        <v>891</v>
      </c>
      <c r="L142" s="285"/>
      <c r="M142" s="286" t="s">
        <v>1</v>
      </c>
      <c r="N142" s="287" t="s">
        <v>38</v>
      </c>
      <c r="O142" s="91"/>
      <c r="P142" s="236">
        <f>O142*H142</f>
        <v>0</v>
      </c>
      <c r="Q142" s="236">
        <v>1</v>
      </c>
      <c r="R142" s="236">
        <f>Q142*H142</f>
        <v>84.040000000000006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213</v>
      </c>
      <c r="AT142" s="238" t="s">
        <v>268</v>
      </c>
      <c r="AU142" s="238" t="s">
        <v>82</v>
      </c>
      <c r="AY142" s="17" t="s">
        <v>150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80</v>
      </c>
      <c r="BK142" s="239">
        <f>ROUND(I142*H142,2)</f>
        <v>0</v>
      </c>
      <c r="BL142" s="17" t="s">
        <v>157</v>
      </c>
      <c r="BM142" s="238" t="s">
        <v>1362</v>
      </c>
    </row>
    <row r="143" s="2" customFormat="1">
      <c r="A143" s="38"/>
      <c r="B143" s="39"/>
      <c r="C143" s="40"/>
      <c r="D143" s="240" t="s">
        <v>159</v>
      </c>
      <c r="E143" s="40"/>
      <c r="F143" s="241" t="s">
        <v>922</v>
      </c>
      <c r="G143" s="40"/>
      <c r="H143" s="40"/>
      <c r="I143" s="242"/>
      <c r="J143" s="40"/>
      <c r="K143" s="40"/>
      <c r="L143" s="44"/>
      <c r="M143" s="243"/>
      <c r="N143" s="244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159</v>
      </c>
      <c r="AU143" s="17" t="s">
        <v>82</v>
      </c>
    </row>
    <row r="144" s="14" customFormat="1">
      <c r="A144" s="14"/>
      <c r="B144" s="256"/>
      <c r="C144" s="257"/>
      <c r="D144" s="240" t="s">
        <v>172</v>
      </c>
      <c r="E144" s="258" t="s">
        <v>1</v>
      </c>
      <c r="F144" s="259" t="s">
        <v>1363</v>
      </c>
      <c r="G144" s="257"/>
      <c r="H144" s="260">
        <v>84.040000000000006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6" t="s">
        <v>172</v>
      </c>
      <c r="AU144" s="266" t="s">
        <v>82</v>
      </c>
      <c r="AV144" s="14" t="s">
        <v>82</v>
      </c>
      <c r="AW144" s="14" t="s">
        <v>30</v>
      </c>
      <c r="AX144" s="14" t="s">
        <v>80</v>
      </c>
      <c r="AY144" s="266" t="s">
        <v>150</v>
      </c>
    </row>
    <row r="145" s="2" customFormat="1">
      <c r="A145" s="38"/>
      <c r="B145" s="39"/>
      <c r="C145" s="227" t="s">
        <v>181</v>
      </c>
      <c r="D145" s="227" t="s">
        <v>152</v>
      </c>
      <c r="E145" s="228" t="s">
        <v>1364</v>
      </c>
      <c r="F145" s="229" t="s">
        <v>1365</v>
      </c>
      <c r="G145" s="230" t="s">
        <v>1366</v>
      </c>
      <c r="H145" s="231">
        <v>40</v>
      </c>
      <c r="I145" s="232"/>
      <c r="J145" s="233">
        <f>ROUND(I145*H145,2)</f>
        <v>0</v>
      </c>
      <c r="K145" s="229" t="s">
        <v>891</v>
      </c>
      <c r="L145" s="44"/>
      <c r="M145" s="234" t="s">
        <v>1</v>
      </c>
      <c r="N145" s="235" t="s">
        <v>38</v>
      </c>
      <c r="O145" s="91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157</v>
      </c>
      <c r="AT145" s="238" t="s">
        <v>152</v>
      </c>
      <c r="AU145" s="238" t="s">
        <v>82</v>
      </c>
      <c r="AY145" s="17" t="s">
        <v>150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80</v>
      </c>
      <c r="BK145" s="239">
        <f>ROUND(I145*H145,2)</f>
        <v>0</v>
      </c>
      <c r="BL145" s="17" t="s">
        <v>157</v>
      </c>
      <c r="BM145" s="238" t="s">
        <v>1367</v>
      </c>
    </row>
    <row r="146" s="2" customFormat="1">
      <c r="A146" s="38"/>
      <c r="B146" s="39"/>
      <c r="C146" s="40"/>
      <c r="D146" s="240" t="s">
        <v>159</v>
      </c>
      <c r="E146" s="40"/>
      <c r="F146" s="241" t="s">
        <v>1368</v>
      </c>
      <c r="G146" s="40"/>
      <c r="H146" s="40"/>
      <c r="I146" s="242"/>
      <c r="J146" s="40"/>
      <c r="K146" s="40"/>
      <c r="L146" s="44"/>
      <c r="M146" s="243"/>
      <c r="N146" s="244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159</v>
      </c>
      <c r="AU146" s="17" t="s">
        <v>82</v>
      </c>
    </row>
    <row r="147" s="2" customFormat="1">
      <c r="A147" s="38"/>
      <c r="B147" s="39"/>
      <c r="C147" s="40"/>
      <c r="D147" s="240" t="s">
        <v>170</v>
      </c>
      <c r="E147" s="40"/>
      <c r="F147" s="245" t="s">
        <v>1369</v>
      </c>
      <c r="G147" s="40"/>
      <c r="H147" s="40"/>
      <c r="I147" s="242"/>
      <c r="J147" s="40"/>
      <c r="K147" s="40"/>
      <c r="L147" s="44"/>
      <c r="M147" s="243"/>
      <c r="N147" s="244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170</v>
      </c>
      <c r="AU147" s="17" t="s">
        <v>82</v>
      </c>
    </row>
    <row r="148" s="13" customFormat="1">
      <c r="A148" s="13"/>
      <c r="B148" s="246"/>
      <c r="C148" s="247"/>
      <c r="D148" s="240" t="s">
        <v>172</v>
      </c>
      <c r="E148" s="248" t="s">
        <v>1</v>
      </c>
      <c r="F148" s="249" t="s">
        <v>1370</v>
      </c>
      <c r="G148" s="247"/>
      <c r="H148" s="248" t="s">
        <v>1</v>
      </c>
      <c r="I148" s="250"/>
      <c r="J148" s="247"/>
      <c r="K148" s="247"/>
      <c r="L148" s="251"/>
      <c r="M148" s="252"/>
      <c r="N148" s="253"/>
      <c r="O148" s="253"/>
      <c r="P148" s="253"/>
      <c r="Q148" s="253"/>
      <c r="R148" s="253"/>
      <c r="S148" s="253"/>
      <c r="T148" s="25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5" t="s">
        <v>172</v>
      </c>
      <c r="AU148" s="255" t="s">
        <v>82</v>
      </c>
      <c r="AV148" s="13" t="s">
        <v>80</v>
      </c>
      <c r="AW148" s="13" t="s">
        <v>30</v>
      </c>
      <c r="AX148" s="13" t="s">
        <v>73</v>
      </c>
      <c r="AY148" s="255" t="s">
        <v>150</v>
      </c>
    </row>
    <row r="149" s="14" customFormat="1">
      <c r="A149" s="14"/>
      <c r="B149" s="256"/>
      <c r="C149" s="257"/>
      <c r="D149" s="240" t="s">
        <v>172</v>
      </c>
      <c r="E149" s="258" t="s">
        <v>1</v>
      </c>
      <c r="F149" s="259" t="s">
        <v>1371</v>
      </c>
      <c r="G149" s="257"/>
      <c r="H149" s="260">
        <v>40</v>
      </c>
      <c r="I149" s="261"/>
      <c r="J149" s="257"/>
      <c r="K149" s="257"/>
      <c r="L149" s="262"/>
      <c r="M149" s="263"/>
      <c r="N149" s="264"/>
      <c r="O149" s="264"/>
      <c r="P149" s="264"/>
      <c r="Q149" s="264"/>
      <c r="R149" s="264"/>
      <c r="S149" s="264"/>
      <c r="T149" s="26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6" t="s">
        <v>172</v>
      </c>
      <c r="AU149" s="266" t="s">
        <v>82</v>
      </c>
      <c r="AV149" s="14" t="s">
        <v>82</v>
      </c>
      <c r="AW149" s="14" t="s">
        <v>30</v>
      </c>
      <c r="AX149" s="14" t="s">
        <v>80</v>
      </c>
      <c r="AY149" s="266" t="s">
        <v>150</v>
      </c>
    </row>
    <row r="150" s="2" customFormat="1">
      <c r="A150" s="38"/>
      <c r="B150" s="39"/>
      <c r="C150" s="227" t="s">
        <v>189</v>
      </c>
      <c r="D150" s="227" t="s">
        <v>152</v>
      </c>
      <c r="E150" s="228" t="s">
        <v>1372</v>
      </c>
      <c r="F150" s="229" t="s">
        <v>1373</v>
      </c>
      <c r="G150" s="230" t="s">
        <v>932</v>
      </c>
      <c r="H150" s="231">
        <v>0.012</v>
      </c>
      <c r="I150" s="232"/>
      <c r="J150" s="233">
        <f>ROUND(I150*H150,2)</f>
        <v>0</v>
      </c>
      <c r="K150" s="229" t="s">
        <v>891</v>
      </c>
      <c r="L150" s="44"/>
      <c r="M150" s="234" t="s">
        <v>1</v>
      </c>
      <c r="N150" s="235" t="s">
        <v>38</v>
      </c>
      <c r="O150" s="91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8" t="s">
        <v>157</v>
      </c>
      <c r="AT150" s="238" t="s">
        <v>152</v>
      </c>
      <c r="AU150" s="238" t="s">
        <v>82</v>
      </c>
      <c r="AY150" s="17" t="s">
        <v>150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7" t="s">
        <v>80</v>
      </c>
      <c r="BK150" s="239">
        <f>ROUND(I150*H150,2)</f>
        <v>0</v>
      </c>
      <c r="BL150" s="17" t="s">
        <v>157</v>
      </c>
      <c r="BM150" s="238" t="s">
        <v>1374</v>
      </c>
    </row>
    <row r="151" s="2" customFormat="1">
      <c r="A151" s="38"/>
      <c r="B151" s="39"/>
      <c r="C151" s="40"/>
      <c r="D151" s="240" t="s">
        <v>159</v>
      </c>
      <c r="E151" s="40"/>
      <c r="F151" s="241" t="s">
        <v>1375</v>
      </c>
      <c r="G151" s="40"/>
      <c r="H151" s="40"/>
      <c r="I151" s="242"/>
      <c r="J151" s="40"/>
      <c r="K151" s="40"/>
      <c r="L151" s="44"/>
      <c r="M151" s="243"/>
      <c r="N151" s="244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159</v>
      </c>
      <c r="AU151" s="17" t="s">
        <v>82</v>
      </c>
    </row>
    <row r="152" s="2" customFormat="1">
      <c r="A152" s="38"/>
      <c r="B152" s="39"/>
      <c r="C152" s="40"/>
      <c r="D152" s="240" t="s">
        <v>170</v>
      </c>
      <c r="E152" s="40"/>
      <c r="F152" s="245" t="s">
        <v>1376</v>
      </c>
      <c r="G152" s="40"/>
      <c r="H152" s="40"/>
      <c r="I152" s="242"/>
      <c r="J152" s="40"/>
      <c r="K152" s="40"/>
      <c r="L152" s="44"/>
      <c r="M152" s="243"/>
      <c r="N152" s="244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170</v>
      </c>
      <c r="AU152" s="17" t="s">
        <v>82</v>
      </c>
    </row>
    <row r="153" s="13" customFormat="1">
      <c r="A153" s="13"/>
      <c r="B153" s="246"/>
      <c r="C153" s="247"/>
      <c r="D153" s="240" t="s">
        <v>172</v>
      </c>
      <c r="E153" s="248" t="s">
        <v>1</v>
      </c>
      <c r="F153" s="249" t="s">
        <v>1377</v>
      </c>
      <c r="G153" s="247"/>
      <c r="H153" s="248" t="s">
        <v>1</v>
      </c>
      <c r="I153" s="250"/>
      <c r="J153" s="247"/>
      <c r="K153" s="247"/>
      <c r="L153" s="251"/>
      <c r="M153" s="252"/>
      <c r="N153" s="253"/>
      <c r="O153" s="253"/>
      <c r="P153" s="253"/>
      <c r="Q153" s="253"/>
      <c r="R153" s="253"/>
      <c r="S153" s="253"/>
      <c r="T153" s="25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5" t="s">
        <v>172</v>
      </c>
      <c r="AU153" s="255" t="s">
        <v>82</v>
      </c>
      <c r="AV153" s="13" t="s">
        <v>80</v>
      </c>
      <c r="AW153" s="13" t="s">
        <v>30</v>
      </c>
      <c r="AX153" s="13" t="s">
        <v>73</v>
      </c>
      <c r="AY153" s="255" t="s">
        <v>150</v>
      </c>
    </row>
    <row r="154" s="14" customFormat="1">
      <c r="A154" s="14"/>
      <c r="B154" s="256"/>
      <c r="C154" s="257"/>
      <c r="D154" s="240" t="s">
        <v>172</v>
      </c>
      <c r="E154" s="258" t="s">
        <v>1</v>
      </c>
      <c r="F154" s="259" t="s">
        <v>1378</v>
      </c>
      <c r="G154" s="257"/>
      <c r="H154" s="260">
        <v>0.012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6" t="s">
        <v>172</v>
      </c>
      <c r="AU154" s="266" t="s">
        <v>82</v>
      </c>
      <c r="AV154" s="14" t="s">
        <v>82</v>
      </c>
      <c r="AW154" s="14" t="s">
        <v>30</v>
      </c>
      <c r="AX154" s="14" t="s">
        <v>80</v>
      </c>
      <c r="AY154" s="266" t="s">
        <v>150</v>
      </c>
    </row>
    <row r="155" s="2" customFormat="1">
      <c r="A155" s="38"/>
      <c r="B155" s="39"/>
      <c r="C155" s="227" t="s">
        <v>207</v>
      </c>
      <c r="D155" s="227" t="s">
        <v>152</v>
      </c>
      <c r="E155" s="228" t="s">
        <v>1379</v>
      </c>
      <c r="F155" s="229" t="s">
        <v>1380</v>
      </c>
      <c r="G155" s="230" t="s">
        <v>932</v>
      </c>
      <c r="H155" s="231">
        <v>0.012</v>
      </c>
      <c r="I155" s="232"/>
      <c r="J155" s="233">
        <f>ROUND(I155*H155,2)</f>
        <v>0</v>
      </c>
      <c r="K155" s="229" t="s">
        <v>891</v>
      </c>
      <c r="L155" s="44"/>
      <c r="M155" s="234" t="s">
        <v>1</v>
      </c>
      <c r="N155" s="235" t="s">
        <v>38</v>
      </c>
      <c r="O155" s="91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157</v>
      </c>
      <c r="AT155" s="238" t="s">
        <v>152</v>
      </c>
      <c r="AU155" s="238" t="s">
        <v>82</v>
      </c>
      <c r="AY155" s="17" t="s">
        <v>150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80</v>
      </c>
      <c r="BK155" s="239">
        <f>ROUND(I155*H155,2)</f>
        <v>0</v>
      </c>
      <c r="BL155" s="17" t="s">
        <v>157</v>
      </c>
      <c r="BM155" s="238" t="s">
        <v>1381</v>
      </c>
    </row>
    <row r="156" s="2" customFormat="1">
      <c r="A156" s="38"/>
      <c r="B156" s="39"/>
      <c r="C156" s="40"/>
      <c r="D156" s="240" t="s">
        <v>159</v>
      </c>
      <c r="E156" s="40"/>
      <c r="F156" s="241" t="s">
        <v>1382</v>
      </c>
      <c r="G156" s="40"/>
      <c r="H156" s="40"/>
      <c r="I156" s="242"/>
      <c r="J156" s="40"/>
      <c r="K156" s="40"/>
      <c r="L156" s="44"/>
      <c r="M156" s="243"/>
      <c r="N156" s="244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159</v>
      </c>
      <c r="AU156" s="17" t="s">
        <v>82</v>
      </c>
    </row>
    <row r="157" s="2" customFormat="1">
      <c r="A157" s="38"/>
      <c r="B157" s="39"/>
      <c r="C157" s="40"/>
      <c r="D157" s="240" t="s">
        <v>170</v>
      </c>
      <c r="E157" s="40"/>
      <c r="F157" s="245" t="s">
        <v>1376</v>
      </c>
      <c r="G157" s="40"/>
      <c r="H157" s="40"/>
      <c r="I157" s="242"/>
      <c r="J157" s="40"/>
      <c r="K157" s="40"/>
      <c r="L157" s="44"/>
      <c r="M157" s="243"/>
      <c r="N157" s="244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170</v>
      </c>
      <c r="AU157" s="17" t="s">
        <v>82</v>
      </c>
    </row>
    <row r="158" s="13" customFormat="1">
      <c r="A158" s="13"/>
      <c r="B158" s="246"/>
      <c r="C158" s="247"/>
      <c r="D158" s="240" t="s">
        <v>172</v>
      </c>
      <c r="E158" s="248" t="s">
        <v>1</v>
      </c>
      <c r="F158" s="249" t="s">
        <v>1377</v>
      </c>
      <c r="G158" s="247"/>
      <c r="H158" s="248" t="s">
        <v>1</v>
      </c>
      <c r="I158" s="250"/>
      <c r="J158" s="247"/>
      <c r="K158" s="247"/>
      <c r="L158" s="251"/>
      <c r="M158" s="252"/>
      <c r="N158" s="253"/>
      <c r="O158" s="253"/>
      <c r="P158" s="253"/>
      <c r="Q158" s="253"/>
      <c r="R158" s="253"/>
      <c r="S158" s="253"/>
      <c r="T158" s="25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5" t="s">
        <v>172</v>
      </c>
      <c r="AU158" s="255" t="s">
        <v>82</v>
      </c>
      <c r="AV158" s="13" t="s">
        <v>80</v>
      </c>
      <c r="AW158" s="13" t="s">
        <v>30</v>
      </c>
      <c r="AX158" s="13" t="s">
        <v>73</v>
      </c>
      <c r="AY158" s="255" t="s">
        <v>150</v>
      </c>
    </row>
    <row r="159" s="14" customFormat="1">
      <c r="A159" s="14"/>
      <c r="B159" s="256"/>
      <c r="C159" s="257"/>
      <c r="D159" s="240" t="s">
        <v>172</v>
      </c>
      <c r="E159" s="258" t="s">
        <v>1</v>
      </c>
      <c r="F159" s="259" t="s">
        <v>1378</v>
      </c>
      <c r="G159" s="257"/>
      <c r="H159" s="260">
        <v>0.012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6" t="s">
        <v>172</v>
      </c>
      <c r="AU159" s="266" t="s">
        <v>82</v>
      </c>
      <c r="AV159" s="14" t="s">
        <v>82</v>
      </c>
      <c r="AW159" s="14" t="s">
        <v>30</v>
      </c>
      <c r="AX159" s="14" t="s">
        <v>80</v>
      </c>
      <c r="AY159" s="266" t="s">
        <v>150</v>
      </c>
    </row>
    <row r="160" s="2" customFormat="1">
      <c r="A160" s="38"/>
      <c r="B160" s="39"/>
      <c r="C160" s="227" t="s">
        <v>213</v>
      </c>
      <c r="D160" s="227" t="s">
        <v>152</v>
      </c>
      <c r="E160" s="228" t="s">
        <v>1383</v>
      </c>
      <c r="F160" s="229" t="s">
        <v>1384</v>
      </c>
      <c r="G160" s="230" t="s">
        <v>516</v>
      </c>
      <c r="H160" s="231">
        <v>26</v>
      </c>
      <c r="I160" s="232"/>
      <c r="J160" s="233">
        <f>ROUND(I160*H160,2)</f>
        <v>0</v>
      </c>
      <c r="K160" s="229" t="s">
        <v>891</v>
      </c>
      <c r="L160" s="44"/>
      <c r="M160" s="234" t="s">
        <v>1</v>
      </c>
      <c r="N160" s="235" t="s">
        <v>38</v>
      </c>
      <c r="O160" s="91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8" t="s">
        <v>157</v>
      </c>
      <c r="AT160" s="238" t="s">
        <v>152</v>
      </c>
      <c r="AU160" s="238" t="s">
        <v>82</v>
      </c>
      <c r="AY160" s="17" t="s">
        <v>150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7" t="s">
        <v>80</v>
      </c>
      <c r="BK160" s="239">
        <f>ROUND(I160*H160,2)</f>
        <v>0</v>
      </c>
      <c r="BL160" s="17" t="s">
        <v>157</v>
      </c>
      <c r="BM160" s="238" t="s">
        <v>1385</v>
      </c>
    </row>
    <row r="161" s="2" customFormat="1">
      <c r="A161" s="38"/>
      <c r="B161" s="39"/>
      <c r="C161" s="40"/>
      <c r="D161" s="240" t="s">
        <v>159</v>
      </c>
      <c r="E161" s="40"/>
      <c r="F161" s="241" t="s">
        <v>1386</v>
      </c>
      <c r="G161" s="40"/>
      <c r="H161" s="40"/>
      <c r="I161" s="242"/>
      <c r="J161" s="40"/>
      <c r="K161" s="40"/>
      <c r="L161" s="44"/>
      <c r="M161" s="243"/>
      <c r="N161" s="244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159</v>
      </c>
      <c r="AU161" s="17" t="s">
        <v>82</v>
      </c>
    </row>
    <row r="162" s="2" customFormat="1">
      <c r="A162" s="38"/>
      <c r="B162" s="39"/>
      <c r="C162" s="40"/>
      <c r="D162" s="240" t="s">
        <v>170</v>
      </c>
      <c r="E162" s="40"/>
      <c r="F162" s="245" t="s">
        <v>1387</v>
      </c>
      <c r="G162" s="40"/>
      <c r="H162" s="40"/>
      <c r="I162" s="242"/>
      <c r="J162" s="40"/>
      <c r="K162" s="40"/>
      <c r="L162" s="44"/>
      <c r="M162" s="243"/>
      <c r="N162" s="244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170</v>
      </c>
      <c r="AU162" s="17" t="s">
        <v>82</v>
      </c>
    </row>
    <row r="163" s="13" customFormat="1">
      <c r="A163" s="13"/>
      <c r="B163" s="246"/>
      <c r="C163" s="247"/>
      <c r="D163" s="240" t="s">
        <v>172</v>
      </c>
      <c r="E163" s="248" t="s">
        <v>1</v>
      </c>
      <c r="F163" s="249" t="s">
        <v>1388</v>
      </c>
      <c r="G163" s="247"/>
      <c r="H163" s="248" t="s">
        <v>1</v>
      </c>
      <c r="I163" s="250"/>
      <c r="J163" s="247"/>
      <c r="K163" s="247"/>
      <c r="L163" s="251"/>
      <c r="M163" s="252"/>
      <c r="N163" s="253"/>
      <c r="O163" s="253"/>
      <c r="P163" s="253"/>
      <c r="Q163" s="253"/>
      <c r="R163" s="253"/>
      <c r="S163" s="253"/>
      <c r="T163" s="25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5" t="s">
        <v>172</v>
      </c>
      <c r="AU163" s="255" t="s">
        <v>82</v>
      </c>
      <c r="AV163" s="13" t="s">
        <v>80</v>
      </c>
      <c r="AW163" s="13" t="s">
        <v>30</v>
      </c>
      <c r="AX163" s="13" t="s">
        <v>73</v>
      </c>
      <c r="AY163" s="255" t="s">
        <v>150</v>
      </c>
    </row>
    <row r="164" s="14" customFormat="1">
      <c r="A164" s="14"/>
      <c r="B164" s="256"/>
      <c r="C164" s="257"/>
      <c r="D164" s="240" t="s">
        <v>172</v>
      </c>
      <c r="E164" s="258" t="s">
        <v>1</v>
      </c>
      <c r="F164" s="259" t="s">
        <v>1389</v>
      </c>
      <c r="G164" s="257"/>
      <c r="H164" s="260">
        <v>26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6" t="s">
        <v>172</v>
      </c>
      <c r="AU164" s="266" t="s">
        <v>82</v>
      </c>
      <c r="AV164" s="14" t="s">
        <v>82</v>
      </c>
      <c r="AW164" s="14" t="s">
        <v>30</v>
      </c>
      <c r="AX164" s="14" t="s">
        <v>80</v>
      </c>
      <c r="AY164" s="266" t="s">
        <v>150</v>
      </c>
    </row>
    <row r="165" s="2" customFormat="1" ht="21.75" customHeight="1">
      <c r="A165" s="38"/>
      <c r="B165" s="39"/>
      <c r="C165" s="227" t="s">
        <v>205</v>
      </c>
      <c r="D165" s="227" t="s">
        <v>152</v>
      </c>
      <c r="E165" s="228" t="s">
        <v>1390</v>
      </c>
      <c r="F165" s="229" t="s">
        <v>1391</v>
      </c>
      <c r="G165" s="230" t="s">
        <v>1392</v>
      </c>
      <c r="H165" s="231">
        <v>4</v>
      </c>
      <c r="I165" s="232"/>
      <c r="J165" s="233">
        <f>ROUND(I165*H165,2)</f>
        <v>0</v>
      </c>
      <c r="K165" s="229" t="s">
        <v>891</v>
      </c>
      <c r="L165" s="44"/>
      <c r="M165" s="234" t="s">
        <v>1</v>
      </c>
      <c r="N165" s="235" t="s">
        <v>38</v>
      </c>
      <c r="O165" s="91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157</v>
      </c>
      <c r="AT165" s="238" t="s">
        <v>152</v>
      </c>
      <c r="AU165" s="238" t="s">
        <v>82</v>
      </c>
      <c r="AY165" s="17" t="s">
        <v>150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80</v>
      </c>
      <c r="BK165" s="239">
        <f>ROUND(I165*H165,2)</f>
        <v>0</v>
      </c>
      <c r="BL165" s="17" t="s">
        <v>157</v>
      </c>
      <c r="BM165" s="238" t="s">
        <v>1393</v>
      </c>
    </row>
    <row r="166" s="2" customFormat="1">
      <c r="A166" s="38"/>
      <c r="B166" s="39"/>
      <c r="C166" s="40"/>
      <c r="D166" s="240" t="s">
        <v>159</v>
      </c>
      <c r="E166" s="40"/>
      <c r="F166" s="241" t="s">
        <v>1394</v>
      </c>
      <c r="G166" s="40"/>
      <c r="H166" s="40"/>
      <c r="I166" s="242"/>
      <c r="J166" s="40"/>
      <c r="K166" s="40"/>
      <c r="L166" s="44"/>
      <c r="M166" s="243"/>
      <c r="N166" s="244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159</v>
      </c>
      <c r="AU166" s="17" t="s">
        <v>82</v>
      </c>
    </row>
    <row r="167" s="2" customFormat="1" ht="21.75" customHeight="1">
      <c r="A167" s="38"/>
      <c r="B167" s="39"/>
      <c r="C167" s="227" t="s">
        <v>233</v>
      </c>
      <c r="D167" s="227" t="s">
        <v>152</v>
      </c>
      <c r="E167" s="228" t="s">
        <v>1395</v>
      </c>
      <c r="F167" s="229" t="s">
        <v>1396</v>
      </c>
      <c r="G167" s="230" t="s">
        <v>1392</v>
      </c>
      <c r="H167" s="231">
        <v>4</v>
      </c>
      <c r="I167" s="232"/>
      <c r="J167" s="233">
        <f>ROUND(I167*H167,2)</f>
        <v>0</v>
      </c>
      <c r="K167" s="229" t="s">
        <v>891</v>
      </c>
      <c r="L167" s="44"/>
      <c r="M167" s="234" t="s">
        <v>1</v>
      </c>
      <c r="N167" s="235" t="s">
        <v>38</v>
      </c>
      <c r="O167" s="91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157</v>
      </c>
      <c r="AT167" s="238" t="s">
        <v>152</v>
      </c>
      <c r="AU167" s="238" t="s">
        <v>82</v>
      </c>
      <c r="AY167" s="17" t="s">
        <v>150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80</v>
      </c>
      <c r="BK167" s="239">
        <f>ROUND(I167*H167,2)</f>
        <v>0</v>
      </c>
      <c r="BL167" s="17" t="s">
        <v>157</v>
      </c>
      <c r="BM167" s="238" t="s">
        <v>1397</v>
      </c>
    </row>
    <row r="168" s="2" customFormat="1">
      <c r="A168" s="38"/>
      <c r="B168" s="39"/>
      <c r="C168" s="40"/>
      <c r="D168" s="240" t="s">
        <v>159</v>
      </c>
      <c r="E168" s="40"/>
      <c r="F168" s="241" t="s">
        <v>1398</v>
      </c>
      <c r="G168" s="40"/>
      <c r="H168" s="40"/>
      <c r="I168" s="242"/>
      <c r="J168" s="40"/>
      <c r="K168" s="40"/>
      <c r="L168" s="44"/>
      <c r="M168" s="243"/>
      <c r="N168" s="244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159</v>
      </c>
      <c r="AU168" s="17" t="s">
        <v>82</v>
      </c>
    </row>
    <row r="169" s="2" customFormat="1">
      <c r="A169" s="38"/>
      <c r="B169" s="39"/>
      <c r="C169" s="278" t="s">
        <v>238</v>
      </c>
      <c r="D169" s="278" t="s">
        <v>268</v>
      </c>
      <c r="E169" s="279" t="s">
        <v>1399</v>
      </c>
      <c r="F169" s="280" t="s">
        <v>1400</v>
      </c>
      <c r="G169" s="281" t="s">
        <v>155</v>
      </c>
      <c r="H169" s="282">
        <v>80</v>
      </c>
      <c r="I169" s="283"/>
      <c r="J169" s="284">
        <f>ROUND(I169*H169,2)</f>
        <v>0</v>
      </c>
      <c r="K169" s="280" t="s">
        <v>891</v>
      </c>
      <c r="L169" s="285"/>
      <c r="M169" s="286" t="s">
        <v>1</v>
      </c>
      <c r="N169" s="287" t="s">
        <v>38</v>
      </c>
      <c r="O169" s="91"/>
      <c r="P169" s="236">
        <f>O169*H169</f>
        <v>0</v>
      </c>
      <c r="Q169" s="236">
        <v>0.00123</v>
      </c>
      <c r="R169" s="236">
        <f>Q169*H169</f>
        <v>0.098400000000000001</v>
      </c>
      <c r="S169" s="236">
        <v>0</v>
      </c>
      <c r="T169" s="23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8" t="s">
        <v>213</v>
      </c>
      <c r="AT169" s="238" t="s">
        <v>268</v>
      </c>
      <c r="AU169" s="238" t="s">
        <v>82</v>
      </c>
      <c r="AY169" s="17" t="s">
        <v>150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7" t="s">
        <v>80</v>
      </c>
      <c r="BK169" s="239">
        <f>ROUND(I169*H169,2)</f>
        <v>0</v>
      </c>
      <c r="BL169" s="17" t="s">
        <v>157</v>
      </c>
      <c r="BM169" s="238" t="s">
        <v>1401</v>
      </c>
    </row>
    <row r="170" s="2" customFormat="1">
      <c r="A170" s="38"/>
      <c r="B170" s="39"/>
      <c r="C170" s="40"/>
      <c r="D170" s="240" t="s">
        <v>159</v>
      </c>
      <c r="E170" s="40"/>
      <c r="F170" s="241" t="s">
        <v>1400</v>
      </c>
      <c r="G170" s="40"/>
      <c r="H170" s="40"/>
      <c r="I170" s="242"/>
      <c r="J170" s="40"/>
      <c r="K170" s="40"/>
      <c r="L170" s="44"/>
      <c r="M170" s="243"/>
      <c r="N170" s="244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159</v>
      </c>
      <c r="AU170" s="17" t="s">
        <v>82</v>
      </c>
    </row>
    <row r="171" s="13" customFormat="1">
      <c r="A171" s="13"/>
      <c r="B171" s="246"/>
      <c r="C171" s="247"/>
      <c r="D171" s="240" t="s">
        <v>172</v>
      </c>
      <c r="E171" s="248" t="s">
        <v>1</v>
      </c>
      <c r="F171" s="249" t="s">
        <v>1402</v>
      </c>
      <c r="G171" s="247"/>
      <c r="H171" s="248" t="s">
        <v>1</v>
      </c>
      <c r="I171" s="250"/>
      <c r="J171" s="247"/>
      <c r="K171" s="247"/>
      <c r="L171" s="251"/>
      <c r="M171" s="252"/>
      <c r="N171" s="253"/>
      <c r="O171" s="253"/>
      <c r="P171" s="253"/>
      <c r="Q171" s="253"/>
      <c r="R171" s="253"/>
      <c r="S171" s="253"/>
      <c r="T171" s="25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5" t="s">
        <v>172</v>
      </c>
      <c r="AU171" s="255" t="s">
        <v>82</v>
      </c>
      <c r="AV171" s="13" t="s">
        <v>80</v>
      </c>
      <c r="AW171" s="13" t="s">
        <v>30</v>
      </c>
      <c r="AX171" s="13" t="s">
        <v>73</v>
      </c>
      <c r="AY171" s="255" t="s">
        <v>150</v>
      </c>
    </row>
    <row r="172" s="14" customFormat="1">
      <c r="A172" s="14"/>
      <c r="B172" s="256"/>
      <c r="C172" s="257"/>
      <c r="D172" s="240" t="s">
        <v>172</v>
      </c>
      <c r="E172" s="258" t="s">
        <v>1</v>
      </c>
      <c r="F172" s="259" t="s">
        <v>1403</v>
      </c>
      <c r="G172" s="257"/>
      <c r="H172" s="260">
        <v>80</v>
      </c>
      <c r="I172" s="261"/>
      <c r="J172" s="257"/>
      <c r="K172" s="257"/>
      <c r="L172" s="262"/>
      <c r="M172" s="263"/>
      <c r="N172" s="264"/>
      <c r="O172" s="264"/>
      <c r="P172" s="264"/>
      <c r="Q172" s="264"/>
      <c r="R172" s="264"/>
      <c r="S172" s="264"/>
      <c r="T172" s="26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6" t="s">
        <v>172</v>
      </c>
      <c r="AU172" s="266" t="s">
        <v>82</v>
      </c>
      <c r="AV172" s="14" t="s">
        <v>82</v>
      </c>
      <c r="AW172" s="14" t="s">
        <v>30</v>
      </c>
      <c r="AX172" s="14" t="s">
        <v>80</v>
      </c>
      <c r="AY172" s="266" t="s">
        <v>150</v>
      </c>
    </row>
    <row r="173" s="2" customFormat="1" ht="16.5" customHeight="1">
      <c r="A173" s="38"/>
      <c r="B173" s="39"/>
      <c r="C173" s="278" t="s">
        <v>245</v>
      </c>
      <c r="D173" s="278" t="s">
        <v>268</v>
      </c>
      <c r="E173" s="279" t="s">
        <v>1404</v>
      </c>
      <c r="F173" s="280" t="s">
        <v>1405</v>
      </c>
      <c r="G173" s="281" t="s">
        <v>155</v>
      </c>
      <c r="H173" s="282">
        <v>40</v>
      </c>
      <c r="I173" s="283"/>
      <c r="J173" s="284">
        <f>ROUND(I173*H173,2)</f>
        <v>0</v>
      </c>
      <c r="K173" s="280" t="s">
        <v>891</v>
      </c>
      <c r="L173" s="285"/>
      <c r="M173" s="286" t="s">
        <v>1</v>
      </c>
      <c r="N173" s="287" t="s">
        <v>38</v>
      </c>
      <c r="O173" s="91"/>
      <c r="P173" s="236">
        <f>O173*H173</f>
        <v>0</v>
      </c>
      <c r="Q173" s="236">
        <v>0.00019000000000000001</v>
      </c>
      <c r="R173" s="236">
        <f>Q173*H173</f>
        <v>0.0076000000000000009</v>
      </c>
      <c r="S173" s="236">
        <v>0</v>
      </c>
      <c r="T173" s="23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8" t="s">
        <v>213</v>
      </c>
      <c r="AT173" s="238" t="s">
        <v>268</v>
      </c>
      <c r="AU173" s="238" t="s">
        <v>82</v>
      </c>
      <c r="AY173" s="17" t="s">
        <v>150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7" t="s">
        <v>80</v>
      </c>
      <c r="BK173" s="239">
        <f>ROUND(I173*H173,2)</f>
        <v>0</v>
      </c>
      <c r="BL173" s="17" t="s">
        <v>157</v>
      </c>
      <c r="BM173" s="238" t="s">
        <v>1406</v>
      </c>
    </row>
    <row r="174" s="2" customFormat="1">
      <c r="A174" s="38"/>
      <c r="B174" s="39"/>
      <c r="C174" s="40"/>
      <c r="D174" s="240" t="s">
        <v>159</v>
      </c>
      <c r="E174" s="40"/>
      <c r="F174" s="241" t="s">
        <v>1405</v>
      </c>
      <c r="G174" s="40"/>
      <c r="H174" s="40"/>
      <c r="I174" s="242"/>
      <c r="J174" s="40"/>
      <c r="K174" s="40"/>
      <c r="L174" s="44"/>
      <c r="M174" s="243"/>
      <c r="N174" s="244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159</v>
      </c>
      <c r="AU174" s="17" t="s">
        <v>82</v>
      </c>
    </row>
    <row r="175" s="13" customFormat="1">
      <c r="A175" s="13"/>
      <c r="B175" s="246"/>
      <c r="C175" s="247"/>
      <c r="D175" s="240" t="s">
        <v>172</v>
      </c>
      <c r="E175" s="248" t="s">
        <v>1</v>
      </c>
      <c r="F175" s="249" t="s">
        <v>1402</v>
      </c>
      <c r="G175" s="247"/>
      <c r="H175" s="248" t="s">
        <v>1</v>
      </c>
      <c r="I175" s="250"/>
      <c r="J175" s="247"/>
      <c r="K175" s="247"/>
      <c r="L175" s="251"/>
      <c r="M175" s="252"/>
      <c r="N175" s="253"/>
      <c r="O175" s="253"/>
      <c r="P175" s="253"/>
      <c r="Q175" s="253"/>
      <c r="R175" s="253"/>
      <c r="S175" s="253"/>
      <c r="T175" s="25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5" t="s">
        <v>172</v>
      </c>
      <c r="AU175" s="255" t="s">
        <v>82</v>
      </c>
      <c r="AV175" s="13" t="s">
        <v>80</v>
      </c>
      <c r="AW175" s="13" t="s">
        <v>30</v>
      </c>
      <c r="AX175" s="13" t="s">
        <v>73</v>
      </c>
      <c r="AY175" s="255" t="s">
        <v>150</v>
      </c>
    </row>
    <row r="176" s="14" customFormat="1">
      <c r="A176" s="14"/>
      <c r="B176" s="256"/>
      <c r="C176" s="257"/>
      <c r="D176" s="240" t="s">
        <v>172</v>
      </c>
      <c r="E176" s="258" t="s">
        <v>1</v>
      </c>
      <c r="F176" s="259" t="s">
        <v>1371</v>
      </c>
      <c r="G176" s="257"/>
      <c r="H176" s="260">
        <v>40</v>
      </c>
      <c r="I176" s="261"/>
      <c r="J176" s="257"/>
      <c r="K176" s="257"/>
      <c r="L176" s="262"/>
      <c r="M176" s="263"/>
      <c r="N176" s="264"/>
      <c r="O176" s="264"/>
      <c r="P176" s="264"/>
      <c r="Q176" s="264"/>
      <c r="R176" s="264"/>
      <c r="S176" s="264"/>
      <c r="T176" s="26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6" t="s">
        <v>172</v>
      </c>
      <c r="AU176" s="266" t="s">
        <v>82</v>
      </c>
      <c r="AV176" s="14" t="s">
        <v>82</v>
      </c>
      <c r="AW176" s="14" t="s">
        <v>30</v>
      </c>
      <c r="AX176" s="14" t="s">
        <v>80</v>
      </c>
      <c r="AY176" s="266" t="s">
        <v>150</v>
      </c>
    </row>
    <row r="177" s="2" customFormat="1" ht="21.75" customHeight="1">
      <c r="A177" s="38"/>
      <c r="B177" s="39"/>
      <c r="C177" s="278" t="s">
        <v>251</v>
      </c>
      <c r="D177" s="278" t="s">
        <v>268</v>
      </c>
      <c r="E177" s="279" t="s">
        <v>1407</v>
      </c>
      <c r="F177" s="280" t="s">
        <v>1408</v>
      </c>
      <c r="G177" s="281" t="s">
        <v>155</v>
      </c>
      <c r="H177" s="282">
        <v>40</v>
      </c>
      <c r="I177" s="283"/>
      <c r="J177" s="284">
        <f>ROUND(I177*H177,2)</f>
        <v>0</v>
      </c>
      <c r="K177" s="280" t="s">
        <v>1</v>
      </c>
      <c r="L177" s="285"/>
      <c r="M177" s="286" t="s">
        <v>1</v>
      </c>
      <c r="N177" s="287" t="s">
        <v>38</v>
      </c>
      <c r="O177" s="91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8" t="s">
        <v>213</v>
      </c>
      <c r="AT177" s="238" t="s">
        <v>268</v>
      </c>
      <c r="AU177" s="238" t="s">
        <v>82</v>
      </c>
      <c r="AY177" s="17" t="s">
        <v>150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7" t="s">
        <v>80</v>
      </c>
      <c r="BK177" s="239">
        <f>ROUND(I177*H177,2)</f>
        <v>0</v>
      </c>
      <c r="BL177" s="17" t="s">
        <v>157</v>
      </c>
      <c r="BM177" s="238" t="s">
        <v>1409</v>
      </c>
    </row>
    <row r="178" s="2" customFormat="1">
      <c r="A178" s="38"/>
      <c r="B178" s="39"/>
      <c r="C178" s="40"/>
      <c r="D178" s="240" t="s">
        <v>159</v>
      </c>
      <c r="E178" s="40"/>
      <c r="F178" s="241" t="s">
        <v>1408</v>
      </c>
      <c r="G178" s="40"/>
      <c r="H178" s="40"/>
      <c r="I178" s="242"/>
      <c r="J178" s="40"/>
      <c r="K178" s="40"/>
      <c r="L178" s="44"/>
      <c r="M178" s="243"/>
      <c r="N178" s="244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159</v>
      </c>
      <c r="AU178" s="17" t="s">
        <v>82</v>
      </c>
    </row>
    <row r="179" s="13" customFormat="1">
      <c r="A179" s="13"/>
      <c r="B179" s="246"/>
      <c r="C179" s="247"/>
      <c r="D179" s="240" t="s">
        <v>172</v>
      </c>
      <c r="E179" s="248" t="s">
        <v>1</v>
      </c>
      <c r="F179" s="249" t="s">
        <v>1402</v>
      </c>
      <c r="G179" s="247"/>
      <c r="H179" s="248" t="s">
        <v>1</v>
      </c>
      <c r="I179" s="250"/>
      <c r="J179" s="247"/>
      <c r="K179" s="247"/>
      <c r="L179" s="251"/>
      <c r="M179" s="252"/>
      <c r="N179" s="253"/>
      <c r="O179" s="253"/>
      <c r="P179" s="253"/>
      <c r="Q179" s="253"/>
      <c r="R179" s="253"/>
      <c r="S179" s="253"/>
      <c r="T179" s="25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5" t="s">
        <v>172</v>
      </c>
      <c r="AU179" s="255" t="s">
        <v>82</v>
      </c>
      <c r="AV179" s="13" t="s">
        <v>80</v>
      </c>
      <c r="AW179" s="13" t="s">
        <v>30</v>
      </c>
      <c r="AX179" s="13" t="s">
        <v>73</v>
      </c>
      <c r="AY179" s="255" t="s">
        <v>150</v>
      </c>
    </row>
    <row r="180" s="14" customFormat="1">
      <c r="A180" s="14"/>
      <c r="B180" s="256"/>
      <c r="C180" s="257"/>
      <c r="D180" s="240" t="s">
        <v>172</v>
      </c>
      <c r="E180" s="258" t="s">
        <v>1</v>
      </c>
      <c r="F180" s="259" t="s">
        <v>1371</v>
      </c>
      <c r="G180" s="257"/>
      <c r="H180" s="260">
        <v>40</v>
      </c>
      <c r="I180" s="261"/>
      <c r="J180" s="257"/>
      <c r="K180" s="257"/>
      <c r="L180" s="262"/>
      <c r="M180" s="263"/>
      <c r="N180" s="264"/>
      <c r="O180" s="264"/>
      <c r="P180" s="264"/>
      <c r="Q180" s="264"/>
      <c r="R180" s="264"/>
      <c r="S180" s="264"/>
      <c r="T180" s="26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6" t="s">
        <v>172</v>
      </c>
      <c r="AU180" s="266" t="s">
        <v>82</v>
      </c>
      <c r="AV180" s="14" t="s">
        <v>82</v>
      </c>
      <c r="AW180" s="14" t="s">
        <v>30</v>
      </c>
      <c r="AX180" s="14" t="s">
        <v>80</v>
      </c>
      <c r="AY180" s="266" t="s">
        <v>150</v>
      </c>
    </row>
    <row r="181" s="2" customFormat="1">
      <c r="A181" s="38"/>
      <c r="B181" s="39"/>
      <c r="C181" s="227" t="s">
        <v>256</v>
      </c>
      <c r="D181" s="227" t="s">
        <v>152</v>
      </c>
      <c r="E181" s="228" t="s">
        <v>930</v>
      </c>
      <c r="F181" s="229" t="s">
        <v>931</v>
      </c>
      <c r="G181" s="230" t="s">
        <v>932</v>
      </c>
      <c r="H181" s="231">
        <v>1.5</v>
      </c>
      <c r="I181" s="232"/>
      <c r="J181" s="233">
        <f>ROUND(I181*H181,2)</f>
        <v>0</v>
      </c>
      <c r="K181" s="229" t="s">
        <v>891</v>
      </c>
      <c r="L181" s="44"/>
      <c r="M181" s="234" t="s">
        <v>1</v>
      </c>
      <c r="N181" s="235" t="s">
        <v>38</v>
      </c>
      <c r="O181" s="91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8" t="s">
        <v>157</v>
      </c>
      <c r="AT181" s="238" t="s">
        <v>152</v>
      </c>
      <c r="AU181" s="238" t="s">
        <v>82</v>
      </c>
      <c r="AY181" s="17" t="s">
        <v>150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7" t="s">
        <v>80</v>
      </c>
      <c r="BK181" s="239">
        <f>ROUND(I181*H181,2)</f>
        <v>0</v>
      </c>
      <c r="BL181" s="17" t="s">
        <v>157</v>
      </c>
      <c r="BM181" s="238" t="s">
        <v>1410</v>
      </c>
    </row>
    <row r="182" s="2" customFormat="1">
      <c r="A182" s="38"/>
      <c r="B182" s="39"/>
      <c r="C182" s="40"/>
      <c r="D182" s="240" t="s">
        <v>159</v>
      </c>
      <c r="E182" s="40"/>
      <c r="F182" s="241" t="s">
        <v>934</v>
      </c>
      <c r="G182" s="40"/>
      <c r="H182" s="40"/>
      <c r="I182" s="242"/>
      <c r="J182" s="40"/>
      <c r="K182" s="40"/>
      <c r="L182" s="44"/>
      <c r="M182" s="243"/>
      <c r="N182" s="244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159</v>
      </c>
      <c r="AU182" s="17" t="s">
        <v>82</v>
      </c>
    </row>
    <row r="183" s="2" customFormat="1">
      <c r="A183" s="38"/>
      <c r="B183" s="39"/>
      <c r="C183" s="40"/>
      <c r="D183" s="240" t="s">
        <v>170</v>
      </c>
      <c r="E183" s="40"/>
      <c r="F183" s="245" t="s">
        <v>1411</v>
      </c>
      <c r="G183" s="40"/>
      <c r="H183" s="40"/>
      <c r="I183" s="242"/>
      <c r="J183" s="40"/>
      <c r="K183" s="40"/>
      <c r="L183" s="44"/>
      <c r="M183" s="243"/>
      <c r="N183" s="244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170</v>
      </c>
      <c r="AU183" s="17" t="s">
        <v>82</v>
      </c>
    </row>
    <row r="184" s="14" customFormat="1">
      <c r="A184" s="14"/>
      <c r="B184" s="256"/>
      <c r="C184" s="257"/>
      <c r="D184" s="240" t="s">
        <v>172</v>
      </c>
      <c r="E184" s="258" t="s">
        <v>1</v>
      </c>
      <c r="F184" s="259" t="s">
        <v>1412</v>
      </c>
      <c r="G184" s="257"/>
      <c r="H184" s="260">
        <v>1.5</v>
      </c>
      <c r="I184" s="261"/>
      <c r="J184" s="257"/>
      <c r="K184" s="257"/>
      <c r="L184" s="262"/>
      <c r="M184" s="263"/>
      <c r="N184" s="264"/>
      <c r="O184" s="264"/>
      <c r="P184" s="264"/>
      <c r="Q184" s="264"/>
      <c r="R184" s="264"/>
      <c r="S184" s="264"/>
      <c r="T184" s="26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6" t="s">
        <v>172</v>
      </c>
      <c r="AU184" s="266" t="s">
        <v>82</v>
      </c>
      <c r="AV184" s="14" t="s">
        <v>82</v>
      </c>
      <c r="AW184" s="14" t="s">
        <v>30</v>
      </c>
      <c r="AX184" s="14" t="s">
        <v>80</v>
      </c>
      <c r="AY184" s="266" t="s">
        <v>150</v>
      </c>
    </row>
    <row r="185" s="2" customFormat="1">
      <c r="A185" s="38"/>
      <c r="B185" s="39"/>
      <c r="C185" s="227" t="s">
        <v>8</v>
      </c>
      <c r="D185" s="227" t="s">
        <v>152</v>
      </c>
      <c r="E185" s="228" t="s">
        <v>1413</v>
      </c>
      <c r="F185" s="229" t="s">
        <v>1414</v>
      </c>
      <c r="G185" s="230" t="s">
        <v>177</v>
      </c>
      <c r="H185" s="231">
        <v>12.48</v>
      </c>
      <c r="I185" s="232"/>
      <c r="J185" s="233">
        <f>ROUND(I185*H185,2)</f>
        <v>0</v>
      </c>
      <c r="K185" s="229" t="s">
        <v>891</v>
      </c>
      <c r="L185" s="44"/>
      <c r="M185" s="234" t="s">
        <v>1</v>
      </c>
      <c r="N185" s="235" t="s">
        <v>38</v>
      </c>
      <c r="O185" s="91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8" t="s">
        <v>157</v>
      </c>
      <c r="AT185" s="238" t="s">
        <v>152</v>
      </c>
      <c r="AU185" s="238" t="s">
        <v>82</v>
      </c>
      <c r="AY185" s="17" t="s">
        <v>150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7" t="s">
        <v>80</v>
      </c>
      <c r="BK185" s="239">
        <f>ROUND(I185*H185,2)</f>
        <v>0</v>
      </c>
      <c r="BL185" s="17" t="s">
        <v>157</v>
      </c>
      <c r="BM185" s="238" t="s">
        <v>1415</v>
      </c>
    </row>
    <row r="186" s="2" customFormat="1">
      <c r="A186" s="38"/>
      <c r="B186" s="39"/>
      <c r="C186" s="40"/>
      <c r="D186" s="240" t="s">
        <v>159</v>
      </c>
      <c r="E186" s="40"/>
      <c r="F186" s="241" t="s">
        <v>1416</v>
      </c>
      <c r="G186" s="40"/>
      <c r="H186" s="40"/>
      <c r="I186" s="242"/>
      <c r="J186" s="40"/>
      <c r="K186" s="40"/>
      <c r="L186" s="44"/>
      <c r="M186" s="243"/>
      <c r="N186" s="244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159</v>
      </c>
      <c r="AU186" s="17" t="s">
        <v>82</v>
      </c>
    </row>
    <row r="187" s="14" customFormat="1">
      <c r="A187" s="14"/>
      <c r="B187" s="256"/>
      <c r="C187" s="257"/>
      <c r="D187" s="240" t="s">
        <v>172</v>
      </c>
      <c r="E187" s="258" t="s">
        <v>1</v>
      </c>
      <c r="F187" s="259" t="s">
        <v>1417</v>
      </c>
      <c r="G187" s="257"/>
      <c r="H187" s="260">
        <v>12.48</v>
      </c>
      <c r="I187" s="261"/>
      <c r="J187" s="257"/>
      <c r="K187" s="257"/>
      <c r="L187" s="262"/>
      <c r="M187" s="263"/>
      <c r="N187" s="264"/>
      <c r="O187" s="264"/>
      <c r="P187" s="264"/>
      <c r="Q187" s="264"/>
      <c r="R187" s="264"/>
      <c r="S187" s="264"/>
      <c r="T187" s="26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6" t="s">
        <v>172</v>
      </c>
      <c r="AU187" s="266" t="s">
        <v>82</v>
      </c>
      <c r="AV187" s="14" t="s">
        <v>82</v>
      </c>
      <c r="AW187" s="14" t="s">
        <v>30</v>
      </c>
      <c r="AX187" s="14" t="s">
        <v>80</v>
      </c>
      <c r="AY187" s="266" t="s">
        <v>150</v>
      </c>
    </row>
    <row r="188" s="2" customFormat="1">
      <c r="A188" s="38"/>
      <c r="B188" s="39"/>
      <c r="C188" s="227" t="s">
        <v>267</v>
      </c>
      <c r="D188" s="227" t="s">
        <v>152</v>
      </c>
      <c r="E188" s="228" t="s">
        <v>1418</v>
      </c>
      <c r="F188" s="229" t="s">
        <v>1419</v>
      </c>
      <c r="G188" s="230" t="s">
        <v>177</v>
      </c>
      <c r="H188" s="231">
        <v>12.48</v>
      </c>
      <c r="I188" s="232"/>
      <c r="J188" s="233">
        <f>ROUND(I188*H188,2)</f>
        <v>0</v>
      </c>
      <c r="K188" s="229" t="s">
        <v>891</v>
      </c>
      <c r="L188" s="44"/>
      <c r="M188" s="234" t="s">
        <v>1</v>
      </c>
      <c r="N188" s="235" t="s">
        <v>38</v>
      </c>
      <c r="O188" s="91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8" t="s">
        <v>157</v>
      </c>
      <c r="AT188" s="238" t="s">
        <v>152</v>
      </c>
      <c r="AU188" s="238" t="s">
        <v>82</v>
      </c>
      <c r="AY188" s="17" t="s">
        <v>150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7" t="s">
        <v>80</v>
      </c>
      <c r="BK188" s="239">
        <f>ROUND(I188*H188,2)</f>
        <v>0</v>
      </c>
      <c r="BL188" s="17" t="s">
        <v>157</v>
      </c>
      <c r="BM188" s="238" t="s">
        <v>1420</v>
      </c>
    </row>
    <row r="189" s="2" customFormat="1">
      <c r="A189" s="38"/>
      <c r="B189" s="39"/>
      <c r="C189" s="40"/>
      <c r="D189" s="240" t="s">
        <v>159</v>
      </c>
      <c r="E189" s="40"/>
      <c r="F189" s="241" t="s">
        <v>1421</v>
      </c>
      <c r="G189" s="40"/>
      <c r="H189" s="40"/>
      <c r="I189" s="242"/>
      <c r="J189" s="40"/>
      <c r="K189" s="40"/>
      <c r="L189" s="44"/>
      <c r="M189" s="243"/>
      <c r="N189" s="244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159</v>
      </c>
      <c r="AU189" s="17" t="s">
        <v>82</v>
      </c>
    </row>
    <row r="190" s="14" customFormat="1">
      <c r="A190" s="14"/>
      <c r="B190" s="256"/>
      <c r="C190" s="257"/>
      <c r="D190" s="240" t="s">
        <v>172</v>
      </c>
      <c r="E190" s="258" t="s">
        <v>1</v>
      </c>
      <c r="F190" s="259" t="s">
        <v>1417</v>
      </c>
      <c r="G190" s="257"/>
      <c r="H190" s="260">
        <v>12.48</v>
      </c>
      <c r="I190" s="261"/>
      <c r="J190" s="257"/>
      <c r="K190" s="257"/>
      <c r="L190" s="262"/>
      <c r="M190" s="263"/>
      <c r="N190" s="264"/>
      <c r="O190" s="264"/>
      <c r="P190" s="264"/>
      <c r="Q190" s="264"/>
      <c r="R190" s="264"/>
      <c r="S190" s="264"/>
      <c r="T190" s="26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6" t="s">
        <v>172</v>
      </c>
      <c r="AU190" s="266" t="s">
        <v>82</v>
      </c>
      <c r="AV190" s="14" t="s">
        <v>82</v>
      </c>
      <c r="AW190" s="14" t="s">
        <v>30</v>
      </c>
      <c r="AX190" s="14" t="s">
        <v>80</v>
      </c>
      <c r="AY190" s="266" t="s">
        <v>150</v>
      </c>
    </row>
    <row r="191" s="12" customFormat="1" ht="25.92" customHeight="1">
      <c r="A191" s="12"/>
      <c r="B191" s="211"/>
      <c r="C191" s="212"/>
      <c r="D191" s="213" t="s">
        <v>72</v>
      </c>
      <c r="E191" s="214" t="s">
        <v>936</v>
      </c>
      <c r="F191" s="214" t="s">
        <v>937</v>
      </c>
      <c r="G191" s="212"/>
      <c r="H191" s="212"/>
      <c r="I191" s="215"/>
      <c r="J191" s="216">
        <f>BK191</f>
        <v>0</v>
      </c>
      <c r="K191" s="212"/>
      <c r="L191" s="217"/>
      <c r="M191" s="218"/>
      <c r="N191" s="219"/>
      <c r="O191" s="219"/>
      <c r="P191" s="220">
        <f>SUM(P192:P217)</f>
        <v>0</v>
      </c>
      <c r="Q191" s="219"/>
      <c r="R191" s="220">
        <f>SUM(R192:R217)</f>
        <v>0</v>
      </c>
      <c r="S191" s="219"/>
      <c r="T191" s="221">
        <f>SUM(T192:T217)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2" t="s">
        <v>157</v>
      </c>
      <c r="AT191" s="223" t="s">
        <v>72</v>
      </c>
      <c r="AU191" s="223" t="s">
        <v>73</v>
      </c>
      <c r="AY191" s="222" t="s">
        <v>150</v>
      </c>
      <c r="BK191" s="224">
        <f>SUM(BK192:BK217)</f>
        <v>0</v>
      </c>
    </row>
    <row r="192" s="2" customFormat="1" ht="55.5" customHeight="1">
      <c r="A192" s="38"/>
      <c r="B192" s="39"/>
      <c r="C192" s="227" t="s">
        <v>275</v>
      </c>
      <c r="D192" s="227" t="s">
        <v>152</v>
      </c>
      <c r="E192" s="228" t="s">
        <v>938</v>
      </c>
      <c r="F192" s="229" t="s">
        <v>939</v>
      </c>
      <c r="G192" s="230" t="s">
        <v>184</v>
      </c>
      <c r="H192" s="231">
        <v>84.040000000000006</v>
      </c>
      <c r="I192" s="232"/>
      <c r="J192" s="233">
        <f>ROUND(I192*H192,2)</f>
        <v>0</v>
      </c>
      <c r="K192" s="229" t="s">
        <v>891</v>
      </c>
      <c r="L192" s="44"/>
      <c r="M192" s="234" t="s">
        <v>1</v>
      </c>
      <c r="N192" s="235" t="s">
        <v>38</v>
      </c>
      <c r="O192" s="91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8" t="s">
        <v>940</v>
      </c>
      <c r="AT192" s="238" t="s">
        <v>152</v>
      </c>
      <c r="AU192" s="238" t="s">
        <v>80</v>
      </c>
      <c r="AY192" s="17" t="s">
        <v>150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7" t="s">
        <v>80</v>
      </c>
      <c r="BK192" s="239">
        <f>ROUND(I192*H192,2)</f>
        <v>0</v>
      </c>
      <c r="BL192" s="17" t="s">
        <v>940</v>
      </c>
      <c r="BM192" s="238" t="s">
        <v>1422</v>
      </c>
    </row>
    <row r="193" s="2" customFormat="1">
      <c r="A193" s="38"/>
      <c r="B193" s="39"/>
      <c r="C193" s="40"/>
      <c r="D193" s="240" t="s">
        <v>159</v>
      </c>
      <c r="E193" s="40"/>
      <c r="F193" s="241" t="s">
        <v>942</v>
      </c>
      <c r="G193" s="40"/>
      <c r="H193" s="40"/>
      <c r="I193" s="242"/>
      <c r="J193" s="40"/>
      <c r="K193" s="40"/>
      <c r="L193" s="44"/>
      <c r="M193" s="243"/>
      <c r="N193" s="244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159</v>
      </c>
      <c r="AU193" s="17" t="s">
        <v>80</v>
      </c>
    </row>
    <row r="194" s="13" customFormat="1">
      <c r="A194" s="13"/>
      <c r="B194" s="246"/>
      <c r="C194" s="247"/>
      <c r="D194" s="240" t="s">
        <v>172</v>
      </c>
      <c r="E194" s="248" t="s">
        <v>1</v>
      </c>
      <c r="F194" s="249" t="s">
        <v>943</v>
      </c>
      <c r="G194" s="247"/>
      <c r="H194" s="248" t="s">
        <v>1</v>
      </c>
      <c r="I194" s="250"/>
      <c r="J194" s="247"/>
      <c r="K194" s="247"/>
      <c r="L194" s="251"/>
      <c r="M194" s="252"/>
      <c r="N194" s="253"/>
      <c r="O194" s="253"/>
      <c r="P194" s="253"/>
      <c r="Q194" s="253"/>
      <c r="R194" s="253"/>
      <c r="S194" s="253"/>
      <c r="T194" s="25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5" t="s">
        <v>172</v>
      </c>
      <c r="AU194" s="255" t="s">
        <v>80</v>
      </c>
      <c r="AV194" s="13" t="s">
        <v>80</v>
      </c>
      <c r="AW194" s="13" t="s">
        <v>30</v>
      </c>
      <c r="AX194" s="13" t="s">
        <v>73</v>
      </c>
      <c r="AY194" s="255" t="s">
        <v>150</v>
      </c>
    </row>
    <row r="195" s="14" customFormat="1">
      <c r="A195" s="14"/>
      <c r="B195" s="256"/>
      <c r="C195" s="257"/>
      <c r="D195" s="240" t="s">
        <v>172</v>
      </c>
      <c r="E195" s="258" t="s">
        <v>1</v>
      </c>
      <c r="F195" s="259" t="s">
        <v>1423</v>
      </c>
      <c r="G195" s="257"/>
      <c r="H195" s="260">
        <v>84.040000000000006</v>
      </c>
      <c r="I195" s="261"/>
      <c r="J195" s="257"/>
      <c r="K195" s="257"/>
      <c r="L195" s="262"/>
      <c r="M195" s="263"/>
      <c r="N195" s="264"/>
      <c r="O195" s="264"/>
      <c r="P195" s="264"/>
      <c r="Q195" s="264"/>
      <c r="R195" s="264"/>
      <c r="S195" s="264"/>
      <c r="T195" s="26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6" t="s">
        <v>172</v>
      </c>
      <c r="AU195" s="266" t="s">
        <v>80</v>
      </c>
      <c r="AV195" s="14" t="s">
        <v>82</v>
      </c>
      <c r="AW195" s="14" t="s">
        <v>30</v>
      </c>
      <c r="AX195" s="14" t="s">
        <v>80</v>
      </c>
      <c r="AY195" s="266" t="s">
        <v>150</v>
      </c>
    </row>
    <row r="196" s="2" customFormat="1" ht="55.5" customHeight="1">
      <c r="A196" s="38"/>
      <c r="B196" s="39"/>
      <c r="C196" s="227" t="s">
        <v>282</v>
      </c>
      <c r="D196" s="227" t="s">
        <v>152</v>
      </c>
      <c r="E196" s="228" t="s">
        <v>945</v>
      </c>
      <c r="F196" s="229" t="s">
        <v>946</v>
      </c>
      <c r="G196" s="230" t="s">
        <v>184</v>
      </c>
      <c r="H196" s="231">
        <v>40</v>
      </c>
      <c r="I196" s="232"/>
      <c r="J196" s="233">
        <f>ROUND(I196*H196,2)</f>
        <v>0</v>
      </c>
      <c r="K196" s="229" t="s">
        <v>891</v>
      </c>
      <c r="L196" s="44"/>
      <c r="M196" s="234" t="s">
        <v>1</v>
      </c>
      <c r="N196" s="235" t="s">
        <v>38</v>
      </c>
      <c r="O196" s="91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8" t="s">
        <v>940</v>
      </c>
      <c r="AT196" s="238" t="s">
        <v>152</v>
      </c>
      <c r="AU196" s="238" t="s">
        <v>80</v>
      </c>
      <c r="AY196" s="17" t="s">
        <v>150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7" t="s">
        <v>80</v>
      </c>
      <c r="BK196" s="239">
        <f>ROUND(I196*H196,2)</f>
        <v>0</v>
      </c>
      <c r="BL196" s="17" t="s">
        <v>940</v>
      </c>
      <c r="BM196" s="238" t="s">
        <v>1424</v>
      </c>
    </row>
    <row r="197" s="2" customFormat="1">
      <c r="A197" s="38"/>
      <c r="B197" s="39"/>
      <c r="C197" s="40"/>
      <c r="D197" s="240" t="s">
        <v>159</v>
      </c>
      <c r="E197" s="40"/>
      <c r="F197" s="241" t="s">
        <v>948</v>
      </c>
      <c r="G197" s="40"/>
      <c r="H197" s="40"/>
      <c r="I197" s="242"/>
      <c r="J197" s="40"/>
      <c r="K197" s="40"/>
      <c r="L197" s="44"/>
      <c r="M197" s="243"/>
      <c r="N197" s="244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159</v>
      </c>
      <c r="AU197" s="17" t="s">
        <v>80</v>
      </c>
    </row>
    <row r="198" s="13" customFormat="1">
      <c r="A198" s="13"/>
      <c r="B198" s="246"/>
      <c r="C198" s="247"/>
      <c r="D198" s="240" t="s">
        <v>172</v>
      </c>
      <c r="E198" s="248" t="s">
        <v>1</v>
      </c>
      <c r="F198" s="249" t="s">
        <v>997</v>
      </c>
      <c r="G198" s="247"/>
      <c r="H198" s="248" t="s">
        <v>1</v>
      </c>
      <c r="I198" s="250"/>
      <c r="J198" s="247"/>
      <c r="K198" s="247"/>
      <c r="L198" s="251"/>
      <c r="M198" s="252"/>
      <c r="N198" s="253"/>
      <c r="O198" s="253"/>
      <c r="P198" s="253"/>
      <c r="Q198" s="253"/>
      <c r="R198" s="253"/>
      <c r="S198" s="253"/>
      <c r="T198" s="25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5" t="s">
        <v>172</v>
      </c>
      <c r="AU198" s="255" t="s">
        <v>80</v>
      </c>
      <c r="AV198" s="13" t="s">
        <v>80</v>
      </c>
      <c r="AW198" s="13" t="s">
        <v>30</v>
      </c>
      <c r="AX198" s="13" t="s">
        <v>73</v>
      </c>
      <c r="AY198" s="255" t="s">
        <v>150</v>
      </c>
    </row>
    <row r="199" s="14" customFormat="1">
      <c r="A199" s="14"/>
      <c r="B199" s="256"/>
      <c r="C199" s="257"/>
      <c r="D199" s="240" t="s">
        <v>172</v>
      </c>
      <c r="E199" s="258" t="s">
        <v>1</v>
      </c>
      <c r="F199" s="259" t="s">
        <v>1425</v>
      </c>
      <c r="G199" s="257"/>
      <c r="H199" s="260">
        <v>40</v>
      </c>
      <c r="I199" s="261"/>
      <c r="J199" s="257"/>
      <c r="K199" s="257"/>
      <c r="L199" s="262"/>
      <c r="M199" s="263"/>
      <c r="N199" s="264"/>
      <c r="O199" s="264"/>
      <c r="P199" s="264"/>
      <c r="Q199" s="264"/>
      <c r="R199" s="264"/>
      <c r="S199" s="264"/>
      <c r="T199" s="26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6" t="s">
        <v>172</v>
      </c>
      <c r="AU199" s="266" t="s">
        <v>80</v>
      </c>
      <c r="AV199" s="14" t="s">
        <v>82</v>
      </c>
      <c r="AW199" s="14" t="s">
        <v>30</v>
      </c>
      <c r="AX199" s="14" t="s">
        <v>80</v>
      </c>
      <c r="AY199" s="266" t="s">
        <v>150</v>
      </c>
    </row>
    <row r="200" s="2" customFormat="1" ht="55.5" customHeight="1">
      <c r="A200" s="38"/>
      <c r="B200" s="39"/>
      <c r="C200" s="227" t="s">
        <v>287</v>
      </c>
      <c r="D200" s="227" t="s">
        <v>152</v>
      </c>
      <c r="E200" s="228" t="s">
        <v>1426</v>
      </c>
      <c r="F200" s="229" t="s">
        <v>1427</v>
      </c>
      <c r="G200" s="230" t="s">
        <v>184</v>
      </c>
      <c r="H200" s="231">
        <v>0.57299999999999995</v>
      </c>
      <c r="I200" s="232"/>
      <c r="J200" s="233">
        <f>ROUND(I200*H200,2)</f>
        <v>0</v>
      </c>
      <c r="K200" s="229" t="s">
        <v>891</v>
      </c>
      <c r="L200" s="44"/>
      <c r="M200" s="234" t="s">
        <v>1</v>
      </c>
      <c r="N200" s="235" t="s">
        <v>38</v>
      </c>
      <c r="O200" s="91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8" t="s">
        <v>940</v>
      </c>
      <c r="AT200" s="238" t="s">
        <v>152</v>
      </c>
      <c r="AU200" s="238" t="s">
        <v>80</v>
      </c>
      <c r="AY200" s="17" t="s">
        <v>150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7" t="s">
        <v>80</v>
      </c>
      <c r="BK200" s="239">
        <f>ROUND(I200*H200,2)</f>
        <v>0</v>
      </c>
      <c r="BL200" s="17" t="s">
        <v>940</v>
      </c>
      <c r="BM200" s="238" t="s">
        <v>1428</v>
      </c>
    </row>
    <row r="201" s="2" customFormat="1">
      <c r="A201" s="38"/>
      <c r="B201" s="39"/>
      <c r="C201" s="40"/>
      <c r="D201" s="240" t="s">
        <v>159</v>
      </c>
      <c r="E201" s="40"/>
      <c r="F201" s="241" t="s">
        <v>1429</v>
      </c>
      <c r="G201" s="40"/>
      <c r="H201" s="40"/>
      <c r="I201" s="242"/>
      <c r="J201" s="40"/>
      <c r="K201" s="40"/>
      <c r="L201" s="44"/>
      <c r="M201" s="243"/>
      <c r="N201" s="244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159</v>
      </c>
      <c r="AU201" s="17" t="s">
        <v>80</v>
      </c>
    </row>
    <row r="202" s="2" customFormat="1">
      <c r="A202" s="38"/>
      <c r="B202" s="39"/>
      <c r="C202" s="40"/>
      <c r="D202" s="240" t="s">
        <v>170</v>
      </c>
      <c r="E202" s="40"/>
      <c r="F202" s="245" t="s">
        <v>1430</v>
      </c>
      <c r="G202" s="40"/>
      <c r="H202" s="40"/>
      <c r="I202" s="242"/>
      <c r="J202" s="40"/>
      <c r="K202" s="40"/>
      <c r="L202" s="44"/>
      <c r="M202" s="243"/>
      <c r="N202" s="244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170</v>
      </c>
      <c r="AU202" s="17" t="s">
        <v>80</v>
      </c>
    </row>
    <row r="203" s="13" customFormat="1">
      <c r="A203" s="13"/>
      <c r="B203" s="246"/>
      <c r="C203" s="247"/>
      <c r="D203" s="240" t="s">
        <v>172</v>
      </c>
      <c r="E203" s="248" t="s">
        <v>1</v>
      </c>
      <c r="F203" s="249" t="s">
        <v>1431</v>
      </c>
      <c r="G203" s="247"/>
      <c r="H203" s="248" t="s">
        <v>1</v>
      </c>
      <c r="I203" s="250"/>
      <c r="J203" s="247"/>
      <c r="K203" s="247"/>
      <c r="L203" s="251"/>
      <c r="M203" s="252"/>
      <c r="N203" s="253"/>
      <c r="O203" s="253"/>
      <c r="P203" s="253"/>
      <c r="Q203" s="253"/>
      <c r="R203" s="253"/>
      <c r="S203" s="253"/>
      <c r="T203" s="25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5" t="s">
        <v>172</v>
      </c>
      <c r="AU203" s="255" t="s">
        <v>80</v>
      </c>
      <c r="AV203" s="13" t="s">
        <v>80</v>
      </c>
      <c r="AW203" s="13" t="s">
        <v>30</v>
      </c>
      <c r="AX203" s="13" t="s">
        <v>73</v>
      </c>
      <c r="AY203" s="255" t="s">
        <v>150</v>
      </c>
    </row>
    <row r="204" s="14" customFormat="1">
      <c r="A204" s="14"/>
      <c r="B204" s="256"/>
      <c r="C204" s="257"/>
      <c r="D204" s="240" t="s">
        <v>172</v>
      </c>
      <c r="E204" s="258" t="s">
        <v>1</v>
      </c>
      <c r="F204" s="259" t="s">
        <v>1432</v>
      </c>
      <c r="G204" s="257"/>
      <c r="H204" s="260">
        <v>0.46700000000000003</v>
      </c>
      <c r="I204" s="261"/>
      <c r="J204" s="257"/>
      <c r="K204" s="257"/>
      <c r="L204" s="262"/>
      <c r="M204" s="263"/>
      <c r="N204" s="264"/>
      <c r="O204" s="264"/>
      <c r="P204" s="264"/>
      <c r="Q204" s="264"/>
      <c r="R204" s="264"/>
      <c r="S204" s="264"/>
      <c r="T204" s="26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6" t="s">
        <v>172</v>
      </c>
      <c r="AU204" s="266" t="s">
        <v>80</v>
      </c>
      <c r="AV204" s="14" t="s">
        <v>82</v>
      </c>
      <c r="AW204" s="14" t="s">
        <v>30</v>
      </c>
      <c r="AX204" s="14" t="s">
        <v>73</v>
      </c>
      <c r="AY204" s="266" t="s">
        <v>150</v>
      </c>
    </row>
    <row r="205" s="14" customFormat="1">
      <c r="A205" s="14"/>
      <c r="B205" s="256"/>
      <c r="C205" s="257"/>
      <c r="D205" s="240" t="s">
        <v>172</v>
      </c>
      <c r="E205" s="258" t="s">
        <v>1</v>
      </c>
      <c r="F205" s="259" t="s">
        <v>1433</v>
      </c>
      <c r="G205" s="257"/>
      <c r="H205" s="260">
        <v>0.106</v>
      </c>
      <c r="I205" s="261"/>
      <c r="J205" s="257"/>
      <c r="K205" s="257"/>
      <c r="L205" s="262"/>
      <c r="M205" s="263"/>
      <c r="N205" s="264"/>
      <c r="O205" s="264"/>
      <c r="P205" s="264"/>
      <c r="Q205" s="264"/>
      <c r="R205" s="264"/>
      <c r="S205" s="264"/>
      <c r="T205" s="26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6" t="s">
        <v>172</v>
      </c>
      <c r="AU205" s="266" t="s">
        <v>80</v>
      </c>
      <c r="AV205" s="14" t="s">
        <v>82</v>
      </c>
      <c r="AW205" s="14" t="s">
        <v>30</v>
      </c>
      <c r="AX205" s="14" t="s">
        <v>73</v>
      </c>
      <c r="AY205" s="266" t="s">
        <v>150</v>
      </c>
    </row>
    <row r="206" s="15" customFormat="1">
      <c r="A206" s="15"/>
      <c r="B206" s="267"/>
      <c r="C206" s="268"/>
      <c r="D206" s="240" t="s">
        <v>172</v>
      </c>
      <c r="E206" s="269" t="s">
        <v>1</v>
      </c>
      <c r="F206" s="270" t="s">
        <v>204</v>
      </c>
      <c r="G206" s="268"/>
      <c r="H206" s="271">
        <v>0.57299999999999995</v>
      </c>
      <c r="I206" s="272"/>
      <c r="J206" s="268"/>
      <c r="K206" s="268"/>
      <c r="L206" s="273"/>
      <c r="M206" s="274"/>
      <c r="N206" s="275"/>
      <c r="O206" s="275"/>
      <c r="P206" s="275"/>
      <c r="Q206" s="275"/>
      <c r="R206" s="275"/>
      <c r="S206" s="275"/>
      <c r="T206" s="27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7" t="s">
        <v>172</v>
      </c>
      <c r="AU206" s="277" t="s">
        <v>80</v>
      </c>
      <c r="AV206" s="15" t="s">
        <v>157</v>
      </c>
      <c r="AW206" s="15" t="s">
        <v>30</v>
      </c>
      <c r="AX206" s="15" t="s">
        <v>80</v>
      </c>
      <c r="AY206" s="277" t="s">
        <v>150</v>
      </c>
    </row>
    <row r="207" s="2" customFormat="1" ht="21.75" customHeight="1">
      <c r="A207" s="38"/>
      <c r="B207" s="39"/>
      <c r="C207" s="227" t="s">
        <v>292</v>
      </c>
      <c r="D207" s="227" t="s">
        <v>152</v>
      </c>
      <c r="E207" s="228" t="s">
        <v>1434</v>
      </c>
      <c r="F207" s="229" t="s">
        <v>1435</v>
      </c>
      <c r="G207" s="230" t="s">
        <v>184</v>
      </c>
      <c r="H207" s="231">
        <v>0.57299999999999995</v>
      </c>
      <c r="I207" s="232"/>
      <c r="J207" s="233">
        <f>ROUND(I207*H207,2)</f>
        <v>0</v>
      </c>
      <c r="K207" s="229" t="s">
        <v>891</v>
      </c>
      <c r="L207" s="44"/>
      <c r="M207" s="234" t="s">
        <v>1</v>
      </c>
      <c r="N207" s="235" t="s">
        <v>38</v>
      </c>
      <c r="O207" s="91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8" t="s">
        <v>940</v>
      </c>
      <c r="AT207" s="238" t="s">
        <v>152</v>
      </c>
      <c r="AU207" s="238" t="s">
        <v>80</v>
      </c>
      <c r="AY207" s="17" t="s">
        <v>150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7" t="s">
        <v>80</v>
      </c>
      <c r="BK207" s="239">
        <f>ROUND(I207*H207,2)</f>
        <v>0</v>
      </c>
      <c r="BL207" s="17" t="s">
        <v>940</v>
      </c>
      <c r="BM207" s="238" t="s">
        <v>1436</v>
      </c>
    </row>
    <row r="208" s="2" customFormat="1">
      <c r="A208" s="38"/>
      <c r="B208" s="39"/>
      <c r="C208" s="40"/>
      <c r="D208" s="240" t="s">
        <v>159</v>
      </c>
      <c r="E208" s="40"/>
      <c r="F208" s="241" t="s">
        <v>1437</v>
      </c>
      <c r="G208" s="40"/>
      <c r="H208" s="40"/>
      <c r="I208" s="242"/>
      <c r="J208" s="40"/>
      <c r="K208" s="40"/>
      <c r="L208" s="44"/>
      <c r="M208" s="243"/>
      <c r="N208" s="244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159</v>
      </c>
      <c r="AU208" s="17" t="s">
        <v>80</v>
      </c>
    </row>
    <row r="209" s="13" customFormat="1">
      <c r="A209" s="13"/>
      <c r="B209" s="246"/>
      <c r="C209" s="247"/>
      <c r="D209" s="240" t="s">
        <v>172</v>
      </c>
      <c r="E209" s="248" t="s">
        <v>1</v>
      </c>
      <c r="F209" s="249" t="s">
        <v>1438</v>
      </c>
      <c r="G209" s="247"/>
      <c r="H209" s="248" t="s">
        <v>1</v>
      </c>
      <c r="I209" s="250"/>
      <c r="J209" s="247"/>
      <c r="K209" s="247"/>
      <c r="L209" s="251"/>
      <c r="M209" s="252"/>
      <c r="N209" s="253"/>
      <c r="O209" s="253"/>
      <c r="P209" s="253"/>
      <c r="Q209" s="253"/>
      <c r="R209" s="253"/>
      <c r="S209" s="253"/>
      <c r="T209" s="25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5" t="s">
        <v>172</v>
      </c>
      <c r="AU209" s="255" t="s">
        <v>80</v>
      </c>
      <c r="AV209" s="13" t="s">
        <v>80</v>
      </c>
      <c r="AW209" s="13" t="s">
        <v>30</v>
      </c>
      <c r="AX209" s="13" t="s">
        <v>73</v>
      </c>
      <c r="AY209" s="255" t="s">
        <v>150</v>
      </c>
    </row>
    <row r="210" s="14" customFormat="1">
      <c r="A210" s="14"/>
      <c r="B210" s="256"/>
      <c r="C210" s="257"/>
      <c r="D210" s="240" t="s">
        <v>172</v>
      </c>
      <c r="E210" s="258" t="s">
        <v>1</v>
      </c>
      <c r="F210" s="259" t="s">
        <v>1432</v>
      </c>
      <c r="G210" s="257"/>
      <c r="H210" s="260">
        <v>0.46700000000000003</v>
      </c>
      <c r="I210" s="261"/>
      <c r="J210" s="257"/>
      <c r="K210" s="257"/>
      <c r="L210" s="262"/>
      <c r="M210" s="263"/>
      <c r="N210" s="264"/>
      <c r="O210" s="264"/>
      <c r="P210" s="264"/>
      <c r="Q210" s="264"/>
      <c r="R210" s="264"/>
      <c r="S210" s="264"/>
      <c r="T210" s="26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6" t="s">
        <v>172</v>
      </c>
      <c r="AU210" s="266" t="s">
        <v>80</v>
      </c>
      <c r="AV210" s="14" t="s">
        <v>82</v>
      </c>
      <c r="AW210" s="14" t="s">
        <v>30</v>
      </c>
      <c r="AX210" s="14" t="s">
        <v>73</v>
      </c>
      <c r="AY210" s="266" t="s">
        <v>150</v>
      </c>
    </row>
    <row r="211" s="14" customFormat="1">
      <c r="A211" s="14"/>
      <c r="B211" s="256"/>
      <c r="C211" s="257"/>
      <c r="D211" s="240" t="s">
        <v>172</v>
      </c>
      <c r="E211" s="258" t="s">
        <v>1</v>
      </c>
      <c r="F211" s="259" t="s">
        <v>1433</v>
      </c>
      <c r="G211" s="257"/>
      <c r="H211" s="260">
        <v>0.106</v>
      </c>
      <c r="I211" s="261"/>
      <c r="J211" s="257"/>
      <c r="K211" s="257"/>
      <c r="L211" s="262"/>
      <c r="M211" s="263"/>
      <c r="N211" s="264"/>
      <c r="O211" s="264"/>
      <c r="P211" s="264"/>
      <c r="Q211" s="264"/>
      <c r="R211" s="264"/>
      <c r="S211" s="264"/>
      <c r="T211" s="26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6" t="s">
        <v>172</v>
      </c>
      <c r="AU211" s="266" t="s">
        <v>80</v>
      </c>
      <c r="AV211" s="14" t="s">
        <v>82</v>
      </c>
      <c r="AW211" s="14" t="s">
        <v>30</v>
      </c>
      <c r="AX211" s="14" t="s">
        <v>73</v>
      </c>
      <c r="AY211" s="266" t="s">
        <v>150</v>
      </c>
    </row>
    <row r="212" s="15" customFormat="1">
      <c r="A212" s="15"/>
      <c r="B212" s="267"/>
      <c r="C212" s="268"/>
      <c r="D212" s="240" t="s">
        <v>172</v>
      </c>
      <c r="E212" s="269" t="s">
        <v>1</v>
      </c>
      <c r="F212" s="270" t="s">
        <v>204</v>
      </c>
      <c r="G212" s="268"/>
      <c r="H212" s="271">
        <v>0.57299999999999995</v>
      </c>
      <c r="I212" s="272"/>
      <c r="J212" s="268"/>
      <c r="K212" s="268"/>
      <c r="L212" s="273"/>
      <c r="M212" s="274"/>
      <c r="N212" s="275"/>
      <c r="O212" s="275"/>
      <c r="P212" s="275"/>
      <c r="Q212" s="275"/>
      <c r="R212" s="275"/>
      <c r="S212" s="275"/>
      <c r="T212" s="27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7" t="s">
        <v>172</v>
      </c>
      <c r="AU212" s="277" t="s">
        <v>80</v>
      </c>
      <c r="AV212" s="15" t="s">
        <v>157</v>
      </c>
      <c r="AW212" s="15" t="s">
        <v>30</v>
      </c>
      <c r="AX212" s="15" t="s">
        <v>80</v>
      </c>
      <c r="AY212" s="277" t="s">
        <v>150</v>
      </c>
    </row>
    <row r="213" s="2" customFormat="1" ht="33" customHeight="1">
      <c r="A213" s="38"/>
      <c r="B213" s="39"/>
      <c r="C213" s="227" t="s">
        <v>7</v>
      </c>
      <c r="D213" s="227" t="s">
        <v>152</v>
      </c>
      <c r="E213" s="228" t="s">
        <v>1439</v>
      </c>
      <c r="F213" s="229" t="s">
        <v>1440</v>
      </c>
      <c r="G213" s="230" t="s">
        <v>155</v>
      </c>
      <c r="H213" s="231">
        <v>2</v>
      </c>
      <c r="I213" s="232"/>
      <c r="J213" s="233">
        <f>ROUND(I213*H213,2)</f>
        <v>0</v>
      </c>
      <c r="K213" s="229" t="s">
        <v>891</v>
      </c>
      <c r="L213" s="44"/>
      <c r="M213" s="234" t="s">
        <v>1</v>
      </c>
      <c r="N213" s="235" t="s">
        <v>38</v>
      </c>
      <c r="O213" s="91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8" t="s">
        <v>940</v>
      </c>
      <c r="AT213" s="238" t="s">
        <v>152</v>
      </c>
      <c r="AU213" s="238" t="s">
        <v>80</v>
      </c>
      <c r="AY213" s="17" t="s">
        <v>150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7" t="s">
        <v>80</v>
      </c>
      <c r="BK213" s="239">
        <f>ROUND(I213*H213,2)</f>
        <v>0</v>
      </c>
      <c r="BL213" s="17" t="s">
        <v>940</v>
      </c>
      <c r="BM213" s="238" t="s">
        <v>1441</v>
      </c>
    </row>
    <row r="214" s="2" customFormat="1">
      <c r="A214" s="38"/>
      <c r="B214" s="39"/>
      <c r="C214" s="40"/>
      <c r="D214" s="240" t="s">
        <v>159</v>
      </c>
      <c r="E214" s="40"/>
      <c r="F214" s="241" t="s">
        <v>1442</v>
      </c>
      <c r="G214" s="40"/>
      <c r="H214" s="40"/>
      <c r="I214" s="242"/>
      <c r="J214" s="40"/>
      <c r="K214" s="40"/>
      <c r="L214" s="44"/>
      <c r="M214" s="243"/>
      <c r="N214" s="244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159</v>
      </c>
      <c r="AU214" s="17" t="s">
        <v>80</v>
      </c>
    </row>
    <row r="215" s="14" customFormat="1">
      <c r="A215" s="14"/>
      <c r="B215" s="256"/>
      <c r="C215" s="257"/>
      <c r="D215" s="240" t="s">
        <v>172</v>
      </c>
      <c r="E215" s="258" t="s">
        <v>1</v>
      </c>
      <c r="F215" s="259" t="s">
        <v>1443</v>
      </c>
      <c r="G215" s="257"/>
      <c r="H215" s="260">
        <v>2</v>
      </c>
      <c r="I215" s="261"/>
      <c r="J215" s="257"/>
      <c r="K215" s="257"/>
      <c r="L215" s="262"/>
      <c r="M215" s="263"/>
      <c r="N215" s="264"/>
      <c r="O215" s="264"/>
      <c r="P215" s="264"/>
      <c r="Q215" s="264"/>
      <c r="R215" s="264"/>
      <c r="S215" s="264"/>
      <c r="T215" s="26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6" t="s">
        <v>172</v>
      </c>
      <c r="AU215" s="266" t="s">
        <v>80</v>
      </c>
      <c r="AV215" s="14" t="s">
        <v>82</v>
      </c>
      <c r="AW215" s="14" t="s">
        <v>30</v>
      </c>
      <c r="AX215" s="14" t="s">
        <v>80</v>
      </c>
      <c r="AY215" s="266" t="s">
        <v>150</v>
      </c>
    </row>
    <row r="216" s="2" customFormat="1" ht="16.5" customHeight="1">
      <c r="A216" s="38"/>
      <c r="B216" s="39"/>
      <c r="C216" s="227" t="s">
        <v>302</v>
      </c>
      <c r="D216" s="227" t="s">
        <v>152</v>
      </c>
      <c r="E216" s="228" t="s">
        <v>951</v>
      </c>
      <c r="F216" s="229" t="s">
        <v>952</v>
      </c>
      <c r="G216" s="230" t="s">
        <v>184</v>
      </c>
      <c r="H216" s="231">
        <v>40</v>
      </c>
      <c r="I216" s="232"/>
      <c r="J216" s="233">
        <f>ROUND(I216*H216,2)</f>
        <v>0</v>
      </c>
      <c r="K216" s="229" t="s">
        <v>891</v>
      </c>
      <c r="L216" s="44"/>
      <c r="M216" s="234" t="s">
        <v>1</v>
      </c>
      <c r="N216" s="235" t="s">
        <v>38</v>
      </c>
      <c r="O216" s="91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8" t="s">
        <v>940</v>
      </c>
      <c r="AT216" s="238" t="s">
        <v>152</v>
      </c>
      <c r="AU216" s="238" t="s">
        <v>80</v>
      </c>
      <c r="AY216" s="17" t="s">
        <v>150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7" t="s">
        <v>80</v>
      </c>
      <c r="BK216" s="239">
        <f>ROUND(I216*H216,2)</f>
        <v>0</v>
      </c>
      <c r="BL216" s="17" t="s">
        <v>940</v>
      </c>
      <c r="BM216" s="238" t="s">
        <v>1444</v>
      </c>
    </row>
    <row r="217" s="2" customFormat="1">
      <c r="A217" s="38"/>
      <c r="B217" s="39"/>
      <c r="C217" s="40"/>
      <c r="D217" s="240" t="s">
        <v>159</v>
      </c>
      <c r="E217" s="40"/>
      <c r="F217" s="241" t="s">
        <v>954</v>
      </c>
      <c r="G217" s="40"/>
      <c r="H217" s="40"/>
      <c r="I217" s="242"/>
      <c r="J217" s="40"/>
      <c r="K217" s="40"/>
      <c r="L217" s="44"/>
      <c r="M217" s="243"/>
      <c r="N217" s="244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159</v>
      </c>
      <c r="AU217" s="17" t="s">
        <v>80</v>
      </c>
    </row>
    <row r="218" s="12" customFormat="1" ht="25.92" customHeight="1">
      <c r="A218" s="12"/>
      <c r="B218" s="211"/>
      <c r="C218" s="212"/>
      <c r="D218" s="213" t="s">
        <v>72</v>
      </c>
      <c r="E218" s="214" t="s">
        <v>365</v>
      </c>
      <c r="F218" s="214" t="s">
        <v>366</v>
      </c>
      <c r="G218" s="212"/>
      <c r="H218" s="212"/>
      <c r="I218" s="215"/>
      <c r="J218" s="216">
        <f>BK218</f>
        <v>0</v>
      </c>
      <c r="K218" s="212"/>
      <c r="L218" s="217"/>
      <c r="M218" s="218"/>
      <c r="N218" s="219"/>
      <c r="O218" s="219"/>
      <c r="P218" s="220">
        <f>SUM(P219:P226)</f>
        <v>0</v>
      </c>
      <c r="Q218" s="219"/>
      <c r="R218" s="220">
        <f>SUM(R219:R226)</f>
        <v>0</v>
      </c>
      <c r="S218" s="219"/>
      <c r="T218" s="221">
        <f>SUM(T219:T226)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2" t="s">
        <v>181</v>
      </c>
      <c r="AT218" s="223" t="s">
        <v>72</v>
      </c>
      <c r="AU218" s="223" t="s">
        <v>73</v>
      </c>
      <c r="AY218" s="222" t="s">
        <v>150</v>
      </c>
      <c r="BK218" s="224">
        <f>SUM(BK219:BK226)</f>
        <v>0</v>
      </c>
    </row>
    <row r="219" s="2" customFormat="1" ht="33" customHeight="1">
      <c r="A219" s="38"/>
      <c r="B219" s="39"/>
      <c r="C219" s="227" t="s">
        <v>307</v>
      </c>
      <c r="D219" s="227" t="s">
        <v>152</v>
      </c>
      <c r="E219" s="228" t="s">
        <v>1445</v>
      </c>
      <c r="F219" s="229" t="s">
        <v>1446</v>
      </c>
      <c r="G219" s="230" t="s">
        <v>155</v>
      </c>
      <c r="H219" s="231">
        <v>1</v>
      </c>
      <c r="I219" s="232"/>
      <c r="J219" s="233">
        <f>ROUND(I219*H219,2)</f>
        <v>0</v>
      </c>
      <c r="K219" s="229" t="s">
        <v>891</v>
      </c>
      <c r="L219" s="44"/>
      <c r="M219" s="234" t="s">
        <v>1</v>
      </c>
      <c r="N219" s="235" t="s">
        <v>38</v>
      </c>
      <c r="O219" s="91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8" t="s">
        <v>157</v>
      </c>
      <c r="AT219" s="238" t="s">
        <v>152</v>
      </c>
      <c r="AU219" s="238" t="s">
        <v>80</v>
      </c>
      <c r="AY219" s="17" t="s">
        <v>150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7" t="s">
        <v>80</v>
      </c>
      <c r="BK219" s="239">
        <f>ROUND(I219*H219,2)</f>
        <v>0</v>
      </c>
      <c r="BL219" s="17" t="s">
        <v>157</v>
      </c>
      <c r="BM219" s="238" t="s">
        <v>1447</v>
      </c>
    </row>
    <row r="220" s="2" customFormat="1">
      <c r="A220" s="38"/>
      <c r="B220" s="39"/>
      <c r="C220" s="40"/>
      <c r="D220" s="240" t="s">
        <v>159</v>
      </c>
      <c r="E220" s="40"/>
      <c r="F220" s="241" t="s">
        <v>1448</v>
      </c>
      <c r="G220" s="40"/>
      <c r="H220" s="40"/>
      <c r="I220" s="242"/>
      <c r="J220" s="40"/>
      <c r="K220" s="40"/>
      <c r="L220" s="44"/>
      <c r="M220" s="243"/>
      <c r="N220" s="244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159</v>
      </c>
      <c r="AU220" s="17" t="s">
        <v>80</v>
      </c>
    </row>
    <row r="221" s="2" customFormat="1">
      <c r="A221" s="38"/>
      <c r="B221" s="39"/>
      <c r="C221" s="40"/>
      <c r="D221" s="240" t="s">
        <v>170</v>
      </c>
      <c r="E221" s="40"/>
      <c r="F221" s="245" t="s">
        <v>1449</v>
      </c>
      <c r="G221" s="40"/>
      <c r="H221" s="40"/>
      <c r="I221" s="242"/>
      <c r="J221" s="40"/>
      <c r="K221" s="40"/>
      <c r="L221" s="44"/>
      <c r="M221" s="243"/>
      <c r="N221" s="244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170</v>
      </c>
      <c r="AU221" s="17" t="s">
        <v>80</v>
      </c>
    </row>
    <row r="222" s="2" customFormat="1" ht="33" customHeight="1">
      <c r="A222" s="38"/>
      <c r="B222" s="39"/>
      <c r="C222" s="227" t="s">
        <v>312</v>
      </c>
      <c r="D222" s="227" t="s">
        <v>152</v>
      </c>
      <c r="E222" s="228" t="s">
        <v>955</v>
      </c>
      <c r="F222" s="229" t="s">
        <v>956</v>
      </c>
      <c r="G222" s="230" t="s">
        <v>932</v>
      </c>
      <c r="H222" s="231">
        <v>1.5</v>
      </c>
      <c r="I222" s="232"/>
      <c r="J222" s="233">
        <f>ROUND(I222*H222,2)</f>
        <v>0</v>
      </c>
      <c r="K222" s="229" t="s">
        <v>891</v>
      </c>
      <c r="L222" s="44"/>
      <c r="M222" s="234" t="s">
        <v>1</v>
      </c>
      <c r="N222" s="235" t="s">
        <v>38</v>
      </c>
      <c r="O222" s="91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8" t="s">
        <v>157</v>
      </c>
      <c r="AT222" s="238" t="s">
        <v>152</v>
      </c>
      <c r="AU222" s="238" t="s">
        <v>80</v>
      </c>
      <c r="AY222" s="17" t="s">
        <v>150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7" t="s">
        <v>80</v>
      </c>
      <c r="BK222" s="239">
        <f>ROUND(I222*H222,2)</f>
        <v>0</v>
      </c>
      <c r="BL222" s="17" t="s">
        <v>157</v>
      </c>
      <c r="BM222" s="238" t="s">
        <v>1450</v>
      </c>
    </row>
    <row r="223" s="2" customFormat="1">
      <c r="A223" s="38"/>
      <c r="B223" s="39"/>
      <c r="C223" s="40"/>
      <c r="D223" s="240" t="s">
        <v>159</v>
      </c>
      <c r="E223" s="40"/>
      <c r="F223" s="241" t="s">
        <v>958</v>
      </c>
      <c r="G223" s="40"/>
      <c r="H223" s="40"/>
      <c r="I223" s="242"/>
      <c r="J223" s="40"/>
      <c r="K223" s="40"/>
      <c r="L223" s="44"/>
      <c r="M223" s="243"/>
      <c r="N223" s="244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159</v>
      </c>
      <c r="AU223" s="17" t="s">
        <v>80</v>
      </c>
    </row>
    <row r="224" s="2" customFormat="1">
      <c r="A224" s="38"/>
      <c r="B224" s="39"/>
      <c r="C224" s="40"/>
      <c r="D224" s="240" t="s">
        <v>170</v>
      </c>
      <c r="E224" s="40"/>
      <c r="F224" s="245" t="s">
        <v>1451</v>
      </c>
      <c r="G224" s="40"/>
      <c r="H224" s="40"/>
      <c r="I224" s="242"/>
      <c r="J224" s="40"/>
      <c r="K224" s="40"/>
      <c r="L224" s="44"/>
      <c r="M224" s="243"/>
      <c r="N224" s="244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170</v>
      </c>
      <c r="AU224" s="17" t="s">
        <v>80</v>
      </c>
    </row>
    <row r="225" s="13" customFormat="1">
      <c r="A225" s="13"/>
      <c r="B225" s="246"/>
      <c r="C225" s="247"/>
      <c r="D225" s="240" t="s">
        <v>172</v>
      </c>
      <c r="E225" s="248" t="s">
        <v>1</v>
      </c>
      <c r="F225" s="249" t="s">
        <v>1452</v>
      </c>
      <c r="G225" s="247"/>
      <c r="H225" s="248" t="s">
        <v>1</v>
      </c>
      <c r="I225" s="250"/>
      <c r="J225" s="247"/>
      <c r="K225" s="247"/>
      <c r="L225" s="251"/>
      <c r="M225" s="252"/>
      <c r="N225" s="253"/>
      <c r="O225" s="253"/>
      <c r="P225" s="253"/>
      <c r="Q225" s="253"/>
      <c r="R225" s="253"/>
      <c r="S225" s="253"/>
      <c r="T225" s="25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5" t="s">
        <v>172</v>
      </c>
      <c r="AU225" s="255" t="s">
        <v>80</v>
      </c>
      <c r="AV225" s="13" t="s">
        <v>80</v>
      </c>
      <c r="AW225" s="13" t="s">
        <v>30</v>
      </c>
      <c r="AX225" s="13" t="s">
        <v>73</v>
      </c>
      <c r="AY225" s="255" t="s">
        <v>150</v>
      </c>
    </row>
    <row r="226" s="14" customFormat="1">
      <c r="A226" s="14"/>
      <c r="B226" s="256"/>
      <c r="C226" s="257"/>
      <c r="D226" s="240" t="s">
        <v>172</v>
      </c>
      <c r="E226" s="258" t="s">
        <v>1</v>
      </c>
      <c r="F226" s="259" t="s">
        <v>1412</v>
      </c>
      <c r="G226" s="257"/>
      <c r="H226" s="260">
        <v>1.5</v>
      </c>
      <c r="I226" s="261"/>
      <c r="J226" s="257"/>
      <c r="K226" s="257"/>
      <c r="L226" s="262"/>
      <c r="M226" s="293"/>
      <c r="N226" s="294"/>
      <c r="O226" s="294"/>
      <c r="P226" s="294"/>
      <c r="Q226" s="294"/>
      <c r="R226" s="294"/>
      <c r="S226" s="294"/>
      <c r="T226" s="29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6" t="s">
        <v>172</v>
      </c>
      <c r="AU226" s="266" t="s">
        <v>80</v>
      </c>
      <c r="AV226" s="14" t="s">
        <v>82</v>
      </c>
      <c r="AW226" s="14" t="s">
        <v>30</v>
      </c>
      <c r="AX226" s="14" t="s">
        <v>80</v>
      </c>
      <c r="AY226" s="266" t="s">
        <v>150</v>
      </c>
    </row>
    <row r="227" s="2" customFormat="1" ht="6.96" customHeight="1">
      <c r="A227" s="38"/>
      <c r="B227" s="66"/>
      <c r="C227" s="67"/>
      <c r="D227" s="67"/>
      <c r="E227" s="67"/>
      <c r="F227" s="67"/>
      <c r="G227" s="67"/>
      <c r="H227" s="67"/>
      <c r="I227" s="67"/>
      <c r="J227" s="67"/>
      <c r="K227" s="67"/>
      <c r="L227" s="44"/>
      <c r="M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</row>
  </sheetData>
  <sheetProtection sheet="1" autoFilter="0" formatColumns="0" formatRows="0" objects="1" scenarios="1" spinCount="100000" saltValue="7m0cJyHDVgyc6Ch4vmcNPFIeCPCBGJ9Yt2UQJ+okDHdb6WiTHVGCYX+UDGyuFTk1qahAxlpRgBzMNFc92Pj7Vg==" hashValue="H4QJZsEoy1DO+6XT/Bf8AC7cudHKEEe/It4SOWT7sJgp6vxypeSdYAXsr1aOCl+WB15x0fDcNXmR5XNoDH+dvw==" algorithmName="SHA-512" password="CC35"/>
  <autoFilter ref="C127:K22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4:H114"/>
    <mergeCell ref="E118:H118"/>
    <mergeCell ref="E116:H116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119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mostu v km 12,570 v úseku Protivec - Bochov</v>
      </c>
      <c r="F7" s="151"/>
      <c r="G7" s="151"/>
      <c r="H7" s="151"/>
      <c r="L7" s="20"/>
    </row>
    <row r="8" s="1" customFormat="1" ht="12" customHeight="1">
      <c r="B8" s="20"/>
      <c r="D8" s="151" t="s">
        <v>120</v>
      </c>
      <c r="L8" s="20"/>
    </row>
    <row r="9" s="2" customFormat="1" ht="16.5" customHeight="1">
      <c r="A9" s="38"/>
      <c r="B9" s="44"/>
      <c r="C9" s="38"/>
      <c r="D9" s="38"/>
      <c r="E9" s="152" t="s">
        <v>982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122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1453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zakázky'!AN8</f>
        <v>17. 12. 2020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21</v>
      </c>
      <c r="F17" s="38"/>
      <c r="G17" s="38"/>
      <c r="H17" s="38"/>
      <c r="I17" s="151" t="s">
        <v>26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1" t="s">
        <v>26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21</v>
      </c>
      <c r="F23" s="38"/>
      <c r="G23" s="38"/>
      <c r="H23" s="38"/>
      <c r="I23" s="151" t="s">
        <v>26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21</v>
      </c>
      <c r="F26" s="38"/>
      <c r="G26" s="38"/>
      <c r="H26" s="38"/>
      <c r="I26" s="151" t="s">
        <v>26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ROUND((SUM(BE124:BE137)),  2)</f>
        <v>0</v>
      </c>
      <c r="G35" s="38"/>
      <c r="H35" s="38"/>
      <c r="I35" s="165">
        <v>0.20999999999999999</v>
      </c>
      <c r="J35" s="164">
        <f>ROUND(((SUM(BE124:BE137))*I35),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39</v>
      </c>
      <c r="F36" s="164">
        <f>ROUND((SUM(BF124:BF137)),  2)</f>
        <v>0</v>
      </c>
      <c r="G36" s="38"/>
      <c r="H36" s="38"/>
      <c r="I36" s="165">
        <v>0.14999999999999999</v>
      </c>
      <c r="J36" s="164">
        <f>ROUND(((SUM(BF124:BF137))*I36),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ROUND((SUM(BG124:BG137)),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ROUND((SUM(BH124:BH137)),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ROUND((SUM(BI124:BI137)),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mostu v km 12,570 v úseku Protivec - Bochov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982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002 - VRN - km 12,570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17. 12. 2020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125</v>
      </c>
      <c r="D96" s="186"/>
      <c r="E96" s="186"/>
      <c r="F96" s="186"/>
      <c r="G96" s="186"/>
      <c r="H96" s="186"/>
      <c r="I96" s="186"/>
      <c r="J96" s="187" t="s">
        <v>126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127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128</v>
      </c>
    </row>
    <row r="99" s="9" customFormat="1" ht="24.96" customHeight="1">
      <c r="A99" s="9"/>
      <c r="B99" s="189"/>
      <c r="C99" s="190"/>
      <c r="D99" s="191" t="s">
        <v>363</v>
      </c>
      <c r="E99" s="192"/>
      <c r="F99" s="192"/>
      <c r="G99" s="192"/>
      <c r="H99" s="192"/>
      <c r="I99" s="192"/>
      <c r="J99" s="193">
        <f>J125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962</v>
      </c>
      <c r="E100" s="197"/>
      <c r="F100" s="197"/>
      <c r="G100" s="197"/>
      <c r="H100" s="197"/>
      <c r="I100" s="197"/>
      <c r="J100" s="198">
        <f>J126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364</v>
      </c>
      <c r="E101" s="197"/>
      <c r="F101" s="197"/>
      <c r="G101" s="197"/>
      <c r="H101" s="197"/>
      <c r="I101" s="197"/>
      <c r="J101" s="198">
        <f>J130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963</v>
      </c>
      <c r="E102" s="197"/>
      <c r="F102" s="197"/>
      <c r="G102" s="197"/>
      <c r="H102" s="197"/>
      <c r="I102" s="197"/>
      <c r="J102" s="198">
        <f>J134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135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4" t="str">
        <f>E7</f>
        <v>Oprava mostu v km 12,570 v úseku Protivec - Bochov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120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4" t="s">
        <v>982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122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002 - VRN - km 12,570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17. 12. 2020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32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0"/>
      <c r="B123" s="201"/>
      <c r="C123" s="202" t="s">
        <v>136</v>
      </c>
      <c r="D123" s="203" t="s">
        <v>58</v>
      </c>
      <c r="E123" s="203" t="s">
        <v>54</v>
      </c>
      <c r="F123" s="203" t="s">
        <v>55</v>
      </c>
      <c r="G123" s="203" t="s">
        <v>137</v>
      </c>
      <c r="H123" s="203" t="s">
        <v>138</v>
      </c>
      <c r="I123" s="203" t="s">
        <v>139</v>
      </c>
      <c r="J123" s="203" t="s">
        <v>126</v>
      </c>
      <c r="K123" s="204" t="s">
        <v>140</v>
      </c>
      <c r="L123" s="205"/>
      <c r="M123" s="100" t="s">
        <v>1</v>
      </c>
      <c r="N123" s="101" t="s">
        <v>37</v>
      </c>
      <c r="O123" s="101" t="s">
        <v>141</v>
      </c>
      <c r="P123" s="101" t="s">
        <v>142</v>
      </c>
      <c r="Q123" s="101" t="s">
        <v>143</v>
      </c>
      <c r="R123" s="101" t="s">
        <v>144</v>
      </c>
      <c r="S123" s="101" t="s">
        <v>145</v>
      </c>
      <c r="T123" s="102" t="s">
        <v>146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8"/>
      <c r="B124" s="39"/>
      <c r="C124" s="107" t="s">
        <v>147</v>
      </c>
      <c r="D124" s="40"/>
      <c r="E124" s="40"/>
      <c r="F124" s="40"/>
      <c r="G124" s="40"/>
      <c r="H124" s="40"/>
      <c r="I124" s="40"/>
      <c r="J124" s="206">
        <f>BK124</f>
        <v>0</v>
      </c>
      <c r="K124" s="40"/>
      <c r="L124" s="44"/>
      <c r="M124" s="103"/>
      <c r="N124" s="207"/>
      <c r="O124" s="104"/>
      <c r="P124" s="208">
        <f>P125</f>
        <v>0</v>
      </c>
      <c r="Q124" s="104"/>
      <c r="R124" s="208">
        <f>R125</f>
        <v>0</v>
      </c>
      <c r="S124" s="104"/>
      <c r="T124" s="209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128</v>
      </c>
      <c r="BK124" s="210">
        <f>BK125</f>
        <v>0</v>
      </c>
    </row>
    <row r="125" s="12" customFormat="1" ht="25.92" customHeight="1">
      <c r="A125" s="12"/>
      <c r="B125" s="211"/>
      <c r="C125" s="212"/>
      <c r="D125" s="213" t="s">
        <v>72</v>
      </c>
      <c r="E125" s="214" t="s">
        <v>365</v>
      </c>
      <c r="F125" s="214" t="s">
        <v>366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P126+P130+P134</f>
        <v>0</v>
      </c>
      <c r="Q125" s="219"/>
      <c r="R125" s="220">
        <f>R126+R130+R134</f>
        <v>0</v>
      </c>
      <c r="S125" s="219"/>
      <c r="T125" s="221">
        <f>T126+T130+T134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181</v>
      </c>
      <c r="AT125" s="223" t="s">
        <v>72</v>
      </c>
      <c r="AU125" s="223" t="s">
        <v>73</v>
      </c>
      <c r="AY125" s="222" t="s">
        <v>150</v>
      </c>
      <c r="BK125" s="224">
        <f>BK126+BK130+BK134</f>
        <v>0</v>
      </c>
    </row>
    <row r="126" s="12" customFormat="1" ht="22.8" customHeight="1">
      <c r="A126" s="12"/>
      <c r="B126" s="211"/>
      <c r="C126" s="212"/>
      <c r="D126" s="213" t="s">
        <v>72</v>
      </c>
      <c r="E126" s="225" t="s">
        <v>964</v>
      </c>
      <c r="F126" s="225" t="s">
        <v>965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SUM(P127:P129)</f>
        <v>0</v>
      </c>
      <c r="Q126" s="219"/>
      <c r="R126" s="220">
        <f>SUM(R127:R129)</f>
        <v>0</v>
      </c>
      <c r="S126" s="219"/>
      <c r="T126" s="221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181</v>
      </c>
      <c r="AT126" s="223" t="s">
        <v>72</v>
      </c>
      <c r="AU126" s="223" t="s">
        <v>80</v>
      </c>
      <c r="AY126" s="222" t="s">
        <v>150</v>
      </c>
      <c r="BK126" s="224">
        <f>SUM(BK127:BK129)</f>
        <v>0</v>
      </c>
    </row>
    <row r="127" s="2" customFormat="1" ht="16.5" customHeight="1">
      <c r="A127" s="38"/>
      <c r="B127" s="39"/>
      <c r="C127" s="227" t="s">
        <v>80</v>
      </c>
      <c r="D127" s="227" t="s">
        <v>152</v>
      </c>
      <c r="E127" s="228" t="s">
        <v>970</v>
      </c>
      <c r="F127" s="229" t="s">
        <v>971</v>
      </c>
      <c r="G127" s="230" t="s">
        <v>370</v>
      </c>
      <c r="H127" s="231">
        <v>1</v>
      </c>
      <c r="I127" s="232"/>
      <c r="J127" s="233">
        <f>ROUND(I127*H127,2)</f>
        <v>0</v>
      </c>
      <c r="K127" s="229" t="s">
        <v>156</v>
      </c>
      <c r="L127" s="44"/>
      <c r="M127" s="234" t="s">
        <v>1</v>
      </c>
      <c r="N127" s="235" t="s">
        <v>38</v>
      </c>
      <c r="O127" s="91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8" t="s">
        <v>371</v>
      </c>
      <c r="AT127" s="238" t="s">
        <v>152</v>
      </c>
      <c r="AU127" s="238" t="s">
        <v>82</v>
      </c>
      <c r="AY127" s="17" t="s">
        <v>150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7" t="s">
        <v>80</v>
      </c>
      <c r="BK127" s="239">
        <f>ROUND(I127*H127,2)</f>
        <v>0</v>
      </c>
      <c r="BL127" s="17" t="s">
        <v>371</v>
      </c>
      <c r="BM127" s="238" t="s">
        <v>1454</v>
      </c>
    </row>
    <row r="128" s="2" customFormat="1">
      <c r="A128" s="38"/>
      <c r="B128" s="39"/>
      <c r="C128" s="40"/>
      <c r="D128" s="240" t="s">
        <v>159</v>
      </c>
      <c r="E128" s="40"/>
      <c r="F128" s="241" t="s">
        <v>971</v>
      </c>
      <c r="G128" s="40"/>
      <c r="H128" s="40"/>
      <c r="I128" s="242"/>
      <c r="J128" s="40"/>
      <c r="K128" s="40"/>
      <c r="L128" s="44"/>
      <c r="M128" s="243"/>
      <c r="N128" s="244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159</v>
      </c>
      <c r="AU128" s="17" t="s">
        <v>82</v>
      </c>
    </row>
    <row r="129" s="2" customFormat="1">
      <c r="A129" s="38"/>
      <c r="B129" s="39"/>
      <c r="C129" s="40"/>
      <c r="D129" s="240" t="s">
        <v>170</v>
      </c>
      <c r="E129" s="40"/>
      <c r="F129" s="245" t="s">
        <v>1455</v>
      </c>
      <c r="G129" s="40"/>
      <c r="H129" s="40"/>
      <c r="I129" s="242"/>
      <c r="J129" s="40"/>
      <c r="K129" s="40"/>
      <c r="L129" s="44"/>
      <c r="M129" s="243"/>
      <c r="N129" s="244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170</v>
      </c>
      <c r="AU129" s="17" t="s">
        <v>82</v>
      </c>
    </row>
    <row r="130" s="12" customFormat="1" ht="22.8" customHeight="1">
      <c r="A130" s="12"/>
      <c r="B130" s="211"/>
      <c r="C130" s="212"/>
      <c r="D130" s="213" t="s">
        <v>72</v>
      </c>
      <c r="E130" s="225" t="s">
        <v>367</v>
      </c>
      <c r="F130" s="225" t="s">
        <v>368</v>
      </c>
      <c r="G130" s="212"/>
      <c r="H130" s="212"/>
      <c r="I130" s="215"/>
      <c r="J130" s="226">
        <f>BK130</f>
        <v>0</v>
      </c>
      <c r="K130" s="212"/>
      <c r="L130" s="217"/>
      <c r="M130" s="218"/>
      <c r="N130" s="219"/>
      <c r="O130" s="219"/>
      <c r="P130" s="220">
        <f>SUM(P131:P133)</f>
        <v>0</v>
      </c>
      <c r="Q130" s="219"/>
      <c r="R130" s="220">
        <f>SUM(R131:R133)</f>
        <v>0</v>
      </c>
      <c r="S130" s="219"/>
      <c r="T130" s="221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181</v>
      </c>
      <c r="AT130" s="223" t="s">
        <v>72</v>
      </c>
      <c r="AU130" s="223" t="s">
        <v>80</v>
      </c>
      <c r="AY130" s="222" t="s">
        <v>150</v>
      </c>
      <c r="BK130" s="224">
        <f>SUM(BK131:BK133)</f>
        <v>0</v>
      </c>
    </row>
    <row r="131" s="2" customFormat="1" ht="16.5" customHeight="1">
      <c r="A131" s="38"/>
      <c r="B131" s="39"/>
      <c r="C131" s="227" t="s">
        <v>82</v>
      </c>
      <c r="D131" s="227" t="s">
        <v>152</v>
      </c>
      <c r="E131" s="228" t="s">
        <v>369</v>
      </c>
      <c r="F131" s="229" t="s">
        <v>368</v>
      </c>
      <c r="G131" s="230" t="s">
        <v>370</v>
      </c>
      <c r="H131" s="231">
        <v>1</v>
      </c>
      <c r="I131" s="232"/>
      <c r="J131" s="233">
        <f>ROUND(I131*H131,2)</f>
        <v>0</v>
      </c>
      <c r="K131" s="229" t="s">
        <v>156</v>
      </c>
      <c r="L131" s="44"/>
      <c r="M131" s="234" t="s">
        <v>1</v>
      </c>
      <c r="N131" s="235" t="s">
        <v>38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371</v>
      </c>
      <c r="AT131" s="238" t="s">
        <v>152</v>
      </c>
      <c r="AU131" s="238" t="s">
        <v>82</v>
      </c>
      <c r="AY131" s="17" t="s">
        <v>150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80</v>
      </c>
      <c r="BK131" s="239">
        <f>ROUND(I131*H131,2)</f>
        <v>0</v>
      </c>
      <c r="BL131" s="17" t="s">
        <v>371</v>
      </c>
      <c r="BM131" s="238" t="s">
        <v>1456</v>
      </c>
    </row>
    <row r="132" s="2" customFormat="1">
      <c r="A132" s="38"/>
      <c r="B132" s="39"/>
      <c r="C132" s="40"/>
      <c r="D132" s="240" t="s">
        <v>159</v>
      </c>
      <c r="E132" s="40"/>
      <c r="F132" s="241" t="s">
        <v>368</v>
      </c>
      <c r="G132" s="40"/>
      <c r="H132" s="40"/>
      <c r="I132" s="242"/>
      <c r="J132" s="40"/>
      <c r="K132" s="40"/>
      <c r="L132" s="44"/>
      <c r="M132" s="243"/>
      <c r="N132" s="244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159</v>
      </c>
      <c r="AU132" s="17" t="s">
        <v>82</v>
      </c>
    </row>
    <row r="133" s="2" customFormat="1">
      <c r="A133" s="38"/>
      <c r="B133" s="39"/>
      <c r="C133" s="40"/>
      <c r="D133" s="240" t="s">
        <v>170</v>
      </c>
      <c r="E133" s="40"/>
      <c r="F133" s="245" t="s">
        <v>490</v>
      </c>
      <c r="G133" s="40"/>
      <c r="H133" s="40"/>
      <c r="I133" s="242"/>
      <c r="J133" s="40"/>
      <c r="K133" s="40"/>
      <c r="L133" s="44"/>
      <c r="M133" s="243"/>
      <c r="N133" s="244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170</v>
      </c>
      <c r="AU133" s="17" t="s">
        <v>82</v>
      </c>
    </row>
    <row r="134" s="12" customFormat="1" ht="22.8" customHeight="1">
      <c r="A134" s="12"/>
      <c r="B134" s="211"/>
      <c r="C134" s="212"/>
      <c r="D134" s="213" t="s">
        <v>72</v>
      </c>
      <c r="E134" s="225" t="s">
        <v>976</v>
      </c>
      <c r="F134" s="225" t="s">
        <v>977</v>
      </c>
      <c r="G134" s="212"/>
      <c r="H134" s="212"/>
      <c r="I134" s="215"/>
      <c r="J134" s="226">
        <f>BK134</f>
        <v>0</v>
      </c>
      <c r="K134" s="212"/>
      <c r="L134" s="217"/>
      <c r="M134" s="218"/>
      <c r="N134" s="219"/>
      <c r="O134" s="219"/>
      <c r="P134" s="220">
        <f>SUM(P135:P137)</f>
        <v>0</v>
      </c>
      <c r="Q134" s="219"/>
      <c r="R134" s="220">
        <f>SUM(R135:R137)</f>
        <v>0</v>
      </c>
      <c r="S134" s="219"/>
      <c r="T134" s="221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181</v>
      </c>
      <c r="AT134" s="223" t="s">
        <v>72</v>
      </c>
      <c r="AU134" s="223" t="s">
        <v>80</v>
      </c>
      <c r="AY134" s="222" t="s">
        <v>150</v>
      </c>
      <c r="BK134" s="224">
        <f>SUM(BK135:BK137)</f>
        <v>0</v>
      </c>
    </row>
    <row r="135" s="2" customFormat="1" ht="16.5" customHeight="1">
      <c r="A135" s="38"/>
      <c r="B135" s="39"/>
      <c r="C135" s="227" t="s">
        <v>102</v>
      </c>
      <c r="D135" s="227" t="s">
        <v>152</v>
      </c>
      <c r="E135" s="228" t="s">
        <v>978</v>
      </c>
      <c r="F135" s="229" t="s">
        <v>979</v>
      </c>
      <c r="G135" s="230" t="s">
        <v>370</v>
      </c>
      <c r="H135" s="231">
        <v>1</v>
      </c>
      <c r="I135" s="232"/>
      <c r="J135" s="233">
        <f>ROUND(I135*H135,2)</f>
        <v>0</v>
      </c>
      <c r="K135" s="229" t="s">
        <v>156</v>
      </c>
      <c r="L135" s="44"/>
      <c r="M135" s="234" t="s">
        <v>1</v>
      </c>
      <c r="N135" s="235" t="s">
        <v>38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157</v>
      </c>
      <c r="AT135" s="238" t="s">
        <v>152</v>
      </c>
      <c r="AU135" s="238" t="s">
        <v>82</v>
      </c>
      <c r="AY135" s="17" t="s">
        <v>150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80</v>
      </c>
      <c r="BK135" s="239">
        <f>ROUND(I135*H135,2)</f>
        <v>0</v>
      </c>
      <c r="BL135" s="17" t="s">
        <v>157</v>
      </c>
      <c r="BM135" s="238" t="s">
        <v>1457</v>
      </c>
    </row>
    <row r="136" s="2" customFormat="1">
      <c r="A136" s="38"/>
      <c r="B136" s="39"/>
      <c r="C136" s="40"/>
      <c r="D136" s="240" t="s">
        <v>159</v>
      </c>
      <c r="E136" s="40"/>
      <c r="F136" s="241" t="s">
        <v>979</v>
      </c>
      <c r="G136" s="40"/>
      <c r="H136" s="40"/>
      <c r="I136" s="242"/>
      <c r="J136" s="40"/>
      <c r="K136" s="40"/>
      <c r="L136" s="44"/>
      <c r="M136" s="243"/>
      <c r="N136" s="244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159</v>
      </c>
      <c r="AU136" s="17" t="s">
        <v>82</v>
      </c>
    </row>
    <row r="137" s="2" customFormat="1">
      <c r="A137" s="38"/>
      <c r="B137" s="39"/>
      <c r="C137" s="40"/>
      <c r="D137" s="240" t="s">
        <v>170</v>
      </c>
      <c r="E137" s="40"/>
      <c r="F137" s="245" t="s">
        <v>1458</v>
      </c>
      <c r="G137" s="40"/>
      <c r="H137" s="40"/>
      <c r="I137" s="242"/>
      <c r="J137" s="40"/>
      <c r="K137" s="40"/>
      <c r="L137" s="44"/>
      <c r="M137" s="288"/>
      <c r="N137" s="289"/>
      <c r="O137" s="290"/>
      <c r="P137" s="290"/>
      <c r="Q137" s="290"/>
      <c r="R137" s="290"/>
      <c r="S137" s="290"/>
      <c r="T137" s="291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170</v>
      </c>
      <c r="AU137" s="17" t="s">
        <v>82</v>
      </c>
    </row>
    <row r="138" s="2" customFormat="1" ht="6.96" customHeight="1">
      <c r="A138" s="38"/>
      <c r="B138" s="66"/>
      <c r="C138" s="67"/>
      <c r="D138" s="67"/>
      <c r="E138" s="67"/>
      <c r="F138" s="67"/>
      <c r="G138" s="67"/>
      <c r="H138" s="67"/>
      <c r="I138" s="67"/>
      <c r="J138" s="67"/>
      <c r="K138" s="67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MW1XqSLgcTzJNd8TxMcmZ4cY57/8inbq1qUCBsyBxmVb8cKMlVsRHJ4Yc0YafySH8KWxivBorGm8gqiyg2Cayw==" hashValue="nI5U6uMkcI0mAQVSCFwfQm+QCeeW3ZfvkiI5eepNyrszNf1ZXNNE1kS+anOqWnsUZ7sOSIofsuay/Eb43nTc7Q==" algorithmName="SHA-512" password="CC35"/>
  <autoFilter ref="C123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119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mostu v km 12,570 v úseku Protivec - Bochov</v>
      </c>
      <c r="F7" s="151"/>
      <c r="G7" s="151"/>
      <c r="H7" s="151"/>
      <c r="L7" s="20"/>
    </row>
    <row r="8" s="1" customFormat="1" ht="12" customHeight="1">
      <c r="B8" s="20"/>
      <c r="D8" s="151" t="s">
        <v>120</v>
      </c>
      <c r="L8" s="20"/>
    </row>
    <row r="9" s="2" customFormat="1" ht="16.5" customHeight="1">
      <c r="A9" s="38"/>
      <c r="B9" s="44"/>
      <c r="C9" s="38"/>
      <c r="D9" s="38"/>
      <c r="E9" s="152" t="s">
        <v>121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122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123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zakázky'!AN8</f>
        <v>17. 12. 2020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21</v>
      </c>
      <c r="F17" s="38"/>
      <c r="G17" s="38"/>
      <c r="H17" s="38"/>
      <c r="I17" s="151" t="s">
        <v>26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1" t="s">
        <v>26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21</v>
      </c>
      <c r="F23" s="38"/>
      <c r="G23" s="38"/>
      <c r="H23" s="38"/>
      <c r="I23" s="151" t="s">
        <v>26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21</v>
      </c>
      <c r="F26" s="38"/>
      <c r="G26" s="38"/>
      <c r="H26" s="38"/>
      <c r="I26" s="151" t="s">
        <v>26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ROUND((SUM(BE126:BE266)),  2)</f>
        <v>0</v>
      </c>
      <c r="G35" s="38"/>
      <c r="H35" s="38"/>
      <c r="I35" s="165">
        <v>0.20999999999999999</v>
      </c>
      <c r="J35" s="164">
        <f>ROUND(((SUM(BE126:BE266))*I35),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39</v>
      </c>
      <c r="F36" s="164">
        <f>ROUND((SUM(BF126:BF266)),  2)</f>
        <v>0</v>
      </c>
      <c r="G36" s="38"/>
      <c r="H36" s="38"/>
      <c r="I36" s="165">
        <v>0.14999999999999999</v>
      </c>
      <c r="J36" s="164">
        <f>ROUND(((SUM(BF126:BF266))*I36),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ROUND((SUM(BG126:BG266)),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ROUND((SUM(BH126:BH266)),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ROUND((SUM(BI126:BI266)),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mostu v km 12,570 v úseku Protivec - Bochov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121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001 - ZRN - km 5,315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17. 12. 2020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125</v>
      </c>
      <c r="D96" s="186"/>
      <c r="E96" s="186"/>
      <c r="F96" s="186"/>
      <c r="G96" s="186"/>
      <c r="H96" s="186"/>
      <c r="I96" s="186"/>
      <c r="J96" s="187" t="s">
        <v>126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127</v>
      </c>
      <c r="D98" s="40"/>
      <c r="E98" s="40"/>
      <c r="F98" s="40"/>
      <c r="G98" s="40"/>
      <c r="H98" s="40"/>
      <c r="I98" s="40"/>
      <c r="J98" s="110">
        <f>J126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128</v>
      </c>
    </row>
    <row r="99" s="9" customFormat="1" ht="24.96" customHeight="1">
      <c r="A99" s="9"/>
      <c r="B99" s="189"/>
      <c r="C99" s="190"/>
      <c r="D99" s="191" t="s">
        <v>129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130</v>
      </c>
      <c r="E100" s="197"/>
      <c r="F100" s="197"/>
      <c r="G100" s="197"/>
      <c r="H100" s="197"/>
      <c r="I100" s="197"/>
      <c r="J100" s="198">
        <f>J128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131</v>
      </c>
      <c r="E101" s="197"/>
      <c r="F101" s="197"/>
      <c r="G101" s="197"/>
      <c r="H101" s="197"/>
      <c r="I101" s="197"/>
      <c r="J101" s="198">
        <f>J140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132</v>
      </c>
      <c r="E102" s="197"/>
      <c r="F102" s="197"/>
      <c r="G102" s="197"/>
      <c r="H102" s="197"/>
      <c r="I102" s="197"/>
      <c r="J102" s="198">
        <f>J158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133</v>
      </c>
      <c r="E103" s="197"/>
      <c r="F103" s="197"/>
      <c r="G103" s="197"/>
      <c r="H103" s="197"/>
      <c r="I103" s="197"/>
      <c r="J103" s="198">
        <f>J253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134</v>
      </c>
      <c r="E104" s="197"/>
      <c r="F104" s="197"/>
      <c r="G104" s="197"/>
      <c r="H104" s="197"/>
      <c r="I104" s="197"/>
      <c r="J104" s="198">
        <f>J263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135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4" t="str">
        <f>E7</f>
        <v>Oprava mostu v km 12,570 v úseku Protivec - Bochov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120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84" t="s">
        <v>121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122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001 - ZRN - km 5,315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F14</f>
        <v xml:space="preserve"> </v>
      </c>
      <c r="G120" s="40"/>
      <c r="H120" s="40"/>
      <c r="I120" s="32" t="s">
        <v>22</v>
      </c>
      <c r="J120" s="79" t="str">
        <f>IF(J14="","",J14)</f>
        <v>17. 12. 2020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E17</f>
        <v xml:space="preserve"> </v>
      </c>
      <c r="G122" s="40"/>
      <c r="H122" s="40"/>
      <c r="I122" s="32" t="s">
        <v>29</v>
      </c>
      <c r="J122" s="36" t="str">
        <f>E23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IF(E20="","",E20)</f>
        <v>Vyplň údaj</v>
      </c>
      <c r="G123" s="40"/>
      <c r="H123" s="40"/>
      <c r="I123" s="32" t="s">
        <v>31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0"/>
      <c r="B125" s="201"/>
      <c r="C125" s="202" t="s">
        <v>136</v>
      </c>
      <c r="D125" s="203" t="s">
        <v>58</v>
      </c>
      <c r="E125" s="203" t="s">
        <v>54</v>
      </c>
      <c r="F125" s="203" t="s">
        <v>55</v>
      </c>
      <c r="G125" s="203" t="s">
        <v>137</v>
      </c>
      <c r="H125" s="203" t="s">
        <v>138</v>
      </c>
      <c r="I125" s="203" t="s">
        <v>139</v>
      </c>
      <c r="J125" s="203" t="s">
        <v>126</v>
      </c>
      <c r="K125" s="204" t="s">
        <v>140</v>
      </c>
      <c r="L125" s="205"/>
      <c r="M125" s="100" t="s">
        <v>1</v>
      </c>
      <c r="N125" s="101" t="s">
        <v>37</v>
      </c>
      <c r="O125" s="101" t="s">
        <v>141</v>
      </c>
      <c r="P125" s="101" t="s">
        <v>142</v>
      </c>
      <c r="Q125" s="101" t="s">
        <v>143</v>
      </c>
      <c r="R125" s="101" t="s">
        <v>144</v>
      </c>
      <c r="S125" s="101" t="s">
        <v>145</v>
      </c>
      <c r="T125" s="102" t="s">
        <v>146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8"/>
      <c r="B126" s="39"/>
      <c r="C126" s="107" t="s">
        <v>147</v>
      </c>
      <c r="D126" s="40"/>
      <c r="E126" s="40"/>
      <c r="F126" s="40"/>
      <c r="G126" s="40"/>
      <c r="H126" s="40"/>
      <c r="I126" s="40"/>
      <c r="J126" s="206">
        <f>BK126</f>
        <v>0</v>
      </c>
      <c r="K126" s="40"/>
      <c r="L126" s="44"/>
      <c r="M126" s="103"/>
      <c r="N126" s="207"/>
      <c r="O126" s="104"/>
      <c r="P126" s="208">
        <f>P127</f>
        <v>0</v>
      </c>
      <c r="Q126" s="104"/>
      <c r="R126" s="208">
        <f>R127</f>
        <v>2.9603887159999998</v>
      </c>
      <c r="S126" s="104"/>
      <c r="T126" s="209">
        <f>T127</f>
        <v>4.2580229999999997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128</v>
      </c>
      <c r="BK126" s="210">
        <f>BK127</f>
        <v>0</v>
      </c>
    </row>
    <row r="127" s="12" customFormat="1" ht="25.92" customHeight="1">
      <c r="A127" s="12"/>
      <c r="B127" s="211"/>
      <c r="C127" s="212"/>
      <c r="D127" s="213" t="s">
        <v>72</v>
      </c>
      <c r="E127" s="214" t="s">
        <v>148</v>
      </c>
      <c r="F127" s="214" t="s">
        <v>149</v>
      </c>
      <c r="G127" s="212"/>
      <c r="H127" s="212"/>
      <c r="I127" s="215"/>
      <c r="J127" s="216">
        <f>BK127</f>
        <v>0</v>
      </c>
      <c r="K127" s="212"/>
      <c r="L127" s="217"/>
      <c r="M127" s="218"/>
      <c r="N127" s="219"/>
      <c r="O127" s="219"/>
      <c r="P127" s="220">
        <f>P128+P140+P158+P253+P263</f>
        <v>0</v>
      </c>
      <c r="Q127" s="219"/>
      <c r="R127" s="220">
        <f>R128+R140+R158+R253+R263</f>
        <v>2.9603887159999998</v>
      </c>
      <c r="S127" s="219"/>
      <c r="T127" s="221">
        <f>T128+T140+T158+T253+T263</f>
        <v>4.2580229999999997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80</v>
      </c>
      <c r="AT127" s="223" t="s">
        <v>72</v>
      </c>
      <c r="AU127" s="223" t="s">
        <v>73</v>
      </c>
      <c r="AY127" s="222" t="s">
        <v>150</v>
      </c>
      <c r="BK127" s="224">
        <f>BK128+BK140+BK158+BK253+BK263</f>
        <v>0</v>
      </c>
    </row>
    <row r="128" s="12" customFormat="1" ht="22.8" customHeight="1">
      <c r="A128" s="12"/>
      <c r="B128" s="211"/>
      <c r="C128" s="212"/>
      <c r="D128" s="213" t="s">
        <v>72</v>
      </c>
      <c r="E128" s="225" t="s">
        <v>80</v>
      </c>
      <c r="F128" s="225" t="s">
        <v>151</v>
      </c>
      <c r="G128" s="212"/>
      <c r="H128" s="212"/>
      <c r="I128" s="215"/>
      <c r="J128" s="226">
        <f>BK128</f>
        <v>0</v>
      </c>
      <c r="K128" s="212"/>
      <c r="L128" s="217"/>
      <c r="M128" s="218"/>
      <c r="N128" s="219"/>
      <c r="O128" s="219"/>
      <c r="P128" s="220">
        <f>SUM(P129:P139)</f>
        <v>0</v>
      </c>
      <c r="Q128" s="219"/>
      <c r="R128" s="220">
        <f>SUM(R129:R139)</f>
        <v>0</v>
      </c>
      <c r="S128" s="219"/>
      <c r="T128" s="221">
        <f>SUM(T129:T139)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80</v>
      </c>
      <c r="AT128" s="223" t="s">
        <v>72</v>
      </c>
      <c r="AU128" s="223" t="s">
        <v>80</v>
      </c>
      <c r="AY128" s="222" t="s">
        <v>150</v>
      </c>
      <c r="BK128" s="224">
        <f>SUM(BK129:BK139)</f>
        <v>0</v>
      </c>
    </row>
    <row r="129" s="2" customFormat="1">
      <c r="A129" s="38"/>
      <c r="B129" s="39"/>
      <c r="C129" s="227" t="s">
        <v>80</v>
      </c>
      <c r="D129" s="227" t="s">
        <v>152</v>
      </c>
      <c r="E129" s="228" t="s">
        <v>153</v>
      </c>
      <c r="F129" s="229" t="s">
        <v>154</v>
      </c>
      <c r="G129" s="230" t="s">
        <v>155</v>
      </c>
      <c r="H129" s="231">
        <v>1</v>
      </c>
      <c r="I129" s="232"/>
      <c r="J129" s="233">
        <f>ROUND(I129*H129,2)</f>
        <v>0</v>
      </c>
      <c r="K129" s="229" t="s">
        <v>156</v>
      </c>
      <c r="L129" s="44"/>
      <c r="M129" s="234" t="s">
        <v>1</v>
      </c>
      <c r="N129" s="235" t="s">
        <v>38</v>
      </c>
      <c r="O129" s="91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157</v>
      </c>
      <c r="AT129" s="238" t="s">
        <v>152</v>
      </c>
      <c r="AU129" s="238" t="s">
        <v>82</v>
      </c>
      <c r="AY129" s="17" t="s">
        <v>150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80</v>
      </c>
      <c r="BK129" s="239">
        <f>ROUND(I129*H129,2)</f>
        <v>0</v>
      </c>
      <c r="BL129" s="17" t="s">
        <v>157</v>
      </c>
      <c r="BM129" s="238" t="s">
        <v>158</v>
      </c>
    </row>
    <row r="130" s="2" customFormat="1">
      <c r="A130" s="38"/>
      <c r="B130" s="39"/>
      <c r="C130" s="40"/>
      <c r="D130" s="240" t="s">
        <v>159</v>
      </c>
      <c r="E130" s="40"/>
      <c r="F130" s="241" t="s">
        <v>160</v>
      </c>
      <c r="G130" s="40"/>
      <c r="H130" s="40"/>
      <c r="I130" s="242"/>
      <c r="J130" s="40"/>
      <c r="K130" s="40"/>
      <c r="L130" s="44"/>
      <c r="M130" s="243"/>
      <c r="N130" s="244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159</v>
      </c>
      <c r="AU130" s="17" t="s">
        <v>82</v>
      </c>
    </row>
    <row r="131" s="2" customFormat="1">
      <c r="A131" s="38"/>
      <c r="B131" s="39"/>
      <c r="C131" s="227" t="s">
        <v>82</v>
      </c>
      <c r="D131" s="227" t="s">
        <v>152</v>
      </c>
      <c r="E131" s="228" t="s">
        <v>161</v>
      </c>
      <c r="F131" s="229" t="s">
        <v>162</v>
      </c>
      <c r="G131" s="230" t="s">
        <v>155</v>
      </c>
      <c r="H131" s="231">
        <v>1</v>
      </c>
      <c r="I131" s="232"/>
      <c r="J131" s="233">
        <f>ROUND(I131*H131,2)</f>
        <v>0</v>
      </c>
      <c r="K131" s="229" t="s">
        <v>156</v>
      </c>
      <c r="L131" s="44"/>
      <c r="M131" s="234" t="s">
        <v>1</v>
      </c>
      <c r="N131" s="235" t="s">
        <v>38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157</v>
      </c>
      <c r="AT131" s="238" t="s">
        <v>152</v>
      </c>
      <c r="AU131" s="238" t="s">
        <v>82</v>
      </c>
      <c r="AY131" s="17" t="s">
        <v>150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80</v>
      </c>
      <c r="BK131" s="239">
        <f>ROUND(I131*H131,2)</f>
        <v>0</v>
      </c>
      <c r="BL131" s="17" t="s">
        <v>157</v>
      </c>
      <c r="BM131" s="238" t="s">
        <v>163</v>
      </c>
    </row>
    <row r="132" s="2" customFormat="1">
      <c r="A132" s="38"/>
      <c r="B132" s="39"/>
      <c r="C132" s="40"/>
      <c r="D132" s="240" t="s">
        <v>159</v>
      </c>
      <c r="E132" s="40"/>
      <c r="F132" s="241" t="s">
        <v>164</v>
      </c>
      <c r="G132" s="40"/>
      <c r="H132" s="40"/>
      <c r="I132" s="242"/>
      <c r="J132" s="40"/>
      <c r="K132" s="40"/>
      <c r="L132" s="44"/>
      <c r="M132" s="243"/>
      <c r="N132" s="244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159</v>
      </c>
      <c r="AU132" s="17" t="s">
        <v>82</v>
      </c>
    </row>
    <row r="133" s="2" customFormat="1">
      <c r="A133" s="38"/>
      <c r="B133" s="39"/>
      <c r="C133" s="227" t="s">
        <v>102</v>
      </c>
      <c r="D133" s="227" t="s">
        <v>152</v>
      </c>
      <c r="E133" s="228" t="s">
        <v>165</v>
      </c>
      <c r="F133" s="229" t="s">
        <v>166</v>
      </c>
      <c r="G133" s="230" t="s">
        <v>167</v>
      </c>
      <c r="H133" s="231">
        <v>6</v>
      </c>
      <c r="I133" s="232"/>
      <c r="J133" s="233">
        <f>ROUND(I133*H133,2)</f>
        <v>0</v>
      </c>
      <c r="K133" s="229" t="s">
        <v>156</v>
      </c>
      <c r="L133" s="44"/>
      <c r="M133" s="234" t="s">
        <v>1</v>
      </c>
      <c r="N133" s="235" t="s">
        <v>38</v>
      </c>
      <c r="O133" s="91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157</v>
      </c>
      <c r="AT133" s="238" t="s">
        <v>152</v>
      </c>
      <c r="AU133" s="238" t="s">
        <v>82</v>
      </c>
      <c r="AY133" s="17" t="s">
        <v>150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80</v>
      </c>
      <c r="BK133" s="239">
        <f>ROUND(I133*H133,2)</f>
        <v>0</v>
      </c>
      <c r="BL133" s="17" t="s">
        <v>157</v>
      </c>
      <c r="BM133" s="238" t="s">
        <v>168</v>
      </c>
    </row>
    <row r="134" s="2" customFormat="1">
      <c r="A134" s="38"/>
      <c r="B134" s="39"/>
      <c r="C134" s="40"/>
      <c r="D134" s="240" t="s">
        <v>159</v>
      </c>
      <c r="E134" s="40"/>
      <c r="F134" s="241" t="s">
        <v>169</v>
      </c>
      <c r="G134" s="40"/>
      <c r="H134" s="40"/>
      <c r="I134" s="242"/>
      <c r="J134" s="40"/>
      <c r="K134" s="40"/>
      <c r="L134" s="44"/>
      <c r="M134" s="243"/>
      <c r="N134" s="244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159</v>
      </c>
      <c r="AU134" s="17" t="s">
        <v>82</v>
      </c>
    </row>
    <row r="135" s="2" customFormat="1">
      <c r="A135" s="38"/>
      <c r="B135" s="39"/>
      <c r="C135" s="40"/>
      <c r="D135" s="240" t="s">
        <v>170</v>
      </c>
      <c r="E135" s="40"/>
      <c r="F135" s="245" t="s">
        <v>171</v>
      </c>
      <c r="G135" s="40"/>
      <c r="H135" s="40"/>
      <c r="I135" s="242"/>
      <c r="J135" s="40"/>
      <c r="K135" s="40"/>
      <c r="L135" s="44"/>
      <c r="M135" s="243"/>
      <c r="N135" s="244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170</v>
      </c>
      <c r="AU135" s="17" t="s">
        <v>82</v>
      </c>
    </row>
    <row r="136" s="13" customFormat="1">
      <c r="A136" s="13"/>
      <c r="B136" s="246"/>
      <c r="C136" s="247"/>
      <c r="D136" s="240" t="s">
        <v>172</v>
      </c>
      <c r="E136" s="248" t="s">
        <v>1</v>
      </c>
      <c r="F136" s="249" t="s">
        <v>173</v>
      </c>
      <c r="G136" s="247"/>
      <c r="H136" s="248" t="s">
        <v>1</v>
      </c>
      <c r="I136" s="250"/>
      <c r="J136" s="247"/>
      <c r="K136" s="247"/>
      <c r="L136" s="251"/>
      <c r="M136" s="252"/>
      <c r="N136" s="253"/>
      <c r="O136" s="253"/>
      <c r="P136" s="253"/>
      <c r="Q136" s="253"/>
      <c r="R136" s="253"/>
      <c r="S136" s="253"/>
      <c r="T136" s="25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5" t="s">
        <v>172</v>
      </c>
      <c r="AU136" s="255" t="s">
        <v>82</v>
      </c>
      <c r="AV136" s="13" t="s">
        <v>80</v>
      </c>
      <c r="AW136" s="13" t="s">
        <v>30</v>
      </c>
      <c r="AX136" s="13" t="s">
        <v>73</v>
      </c>
      <c r="AY136" s="255" t="s">
        <v>150</v>
      </c>
    </row>
    <row r="137" s="14" customFormat="1">
      <c r="A137" s="14"/>
      <c r="B137" s="256"/>
      <c r="C137" s="257"/>
      <c r="D137" s="240" t="s">
        <v>172</v>
      </c>
      <c r="E137" s="258" t="s">
        <v>1</v>
      </c>
      <c r="F137" s="259" t="s">
        <v>174</v>
      </c>
      <c r="G137" s="257"/>
      <c r="H137" s="260">
        <v>6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6" t="s">
        <v>172</v>
      </c>
      <c r="AU137" s="266" t="s">
        <v>82</v>
      </c>
      <c r="AV137" s="14" t="s">
        <v>82</v>
      </c>
      <c r="AW137" s="14" t="s">
        <v>30</v>
      </c>
      <c r="AX137" s="14" t="s">
        <v>80</v>
      </c>
      <c r="AY137" s="266" t="s">
        <v>150</v>
      </c>
    </row>
    <row r="138" s="2" customFormat="1" ht="16.5" customHeight="1">
      <c r="A138" s="38"/>
      <c r="B138" s="39"/>
      <c r="C138" s="227" t="s">
        <v>157</v>
      </c>
      <c r="D138" s="227" t="s">
        <v>152</v>
      </c>
      <c r="E138" s="228" t="s">
        <v>175</v>
      </c>
      <c r="F138" s="229" t="s">
        <v>176</v>
      </c>
      <c r="G138" s="230" t="s">
        <v>177</v>
      </c>
      <c r="H138" s="231">
        <v>20</v>
      </c>
      <c r="I138" s="232"/>
      <c r="J138" s="233">
        <f>ROUND(I138*H138,2)</f>
        <v>0</v>
      </c>
      <c r="K138" s="229" t="s">
        <v>156</v>
      </c>
      <c r="L138" s="44"/>
      <c r="M138" s="234" t="s">
        <v>1</v>
      </c>
      <c r="N138" s="235" t="s">
        <v>38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157</v>
      </c>
      <c r="AT138" s="238" t="s">
        <v>152</v>
      </c>
      <c r="AU138" s="238" t="s">
        <v>82</v>
      </c>
      <c r="AY138" s="17" t="s">
        <v>150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80</v>
      </c>
      <c r="BK138" s="239">
        <f>ROUND(I138*H138,2)</f>
        <v>0</v>
      </c>
      <c r="BL138" s="17" t="s">
        <v>157</v>
      </c>
      <c r="BM138" s="238" t="s">
        <v>178</v>
      </c>
    </row>
    <row r="139" s="2" customFormat="1">
      <c r="A139" s="38"/>
      <c r="B139" s="39"/>
      <c r="C139" s="40"/>
      <c r="D139" s="240" t="s">
        <v>159</v>
      </c>
      <c r="E139" s="40"/>
      <c r="F139" s="241" t="s">
        <v>179</v>
      </c>
      <c r="G139" s="40"/>
      <c r="H139" s="40"/>
      <c r="I139" s="242"/>
      <c r="J139" s="40"/>
      <c r="K139" s="40"/>
      <c r="L139" s="44"/>
      <c r="M139" s="243"/>
      <c r="N139" s="244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159</v>
      </c>
      <c r="AU139" s="17" t="s">
        <v>82</v>
      </c>
    </row>
    <row r="140" s="12" customFormat="1" ht="22.8" customHeight="1">
      <c r="A140" s="12"/>
      <c r="B140" s="211"/>
      <c r="C140" s="212"/>
      <c r="D140" s="213" t="s">
        <v>72</v>
      </c>
      <c r="E140" s="225" t="s">
        <v>157</v>
      </c>
      <c r="F140" s="225" t="s">
        <v>180</v>
      </c>
      <c r="G140" s="212"/>
      <c r="H140" s="212"/>
      <c r="I140" s="215"/>
      <c r="J140" s="226">
        <f>BK140</f>
        <v>0</v>
      </c>
      <c r="K140" s="212"/>
      <c r="L140" s="217"/>
      <c r="M140" s="218"/>
      <c r="N140" s="219"/>
      <c r="O140" s="219"/>
      <c r="P140" s="220">
        <f>SUM(P141:P157)</f>
        <v>0</v>
      </c>
      <c r="Q140" s="219"/>
      <c r="R140" s="220">
        <f>SUM(R141:R157)</f>
        <v>0</v>
      </c>
      <c r="S140" s="219"/>
      <c r="T140" s="221">
        <f>SUM(T141:T157)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2" t="s">
        <v>80</v>
      </c>
      <c r="AT140" s="223" t="s">
        <v>72</v>
      </c>
      <c r="AU140" s="223" t="s">
        <v>80</v>
      </c>
      <c r="AY140" s="222" t="s">
        <v>150</v>
      </c>
      <c r="BK140" s="224">
        <f>SUM(BK141:BK157)</f>
        <v>0</v>
      </c>
    </row>
    <row r="141" s="2" customFormat="1">
      <c r="A141" s="38"/>
      <c r="B141" s="39"/>
      <c r="C141" s="227" t="s">
        <v>181</v>
      </c>
      <c r="D141" s="227" t="s">
        <v>152</v>
      </c>
      <c r="E141" s="228" t="s">
        <v>182</v>
      </c>
      <c r="F141" s="229" t="s">
        <v>183</v>
      </c>
      <c r="G141" s="230" t="s">
        <v>184</v>
      </c>
      <c r="H141" s="231">
        <v>0.012999999999999999</v>
      </c>
      <c r="I141" s="232"/>
      <c r="J141" s="233">
        <f>ROUND(I141*H141,2)</f>
        <v>0</v>
      </c>
      <c r="K141" s="229" t="s">
        <v>156</v>
      </c>
      <c r="L141" s="44"/>
      <c r="M141" s="234" t="s">
        <v>1</v>
      </c>
      <c r="N141" s="235" t="s">
        <v>38</v>
      </c>
      <c r="O141" s="91"/>
      <c r="P141" s="236">
        <f>O141*H141</f>
        <v>0</v>
      </c>
      <c r="Q141" s="236">
        <v>1.0606640000000001</v>
      </c>
      <c r="R141" s="236">
        <f>Q141*H141</f>
        <v>0.013788632</v>
      </c>
      <c r="S141" s="236">
        <v>0</v>
      </c>
      <c r="T141" s="23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157</v>
      </c>
      <c r="AT141" s="238" t="s">
        <v>152</v>
      </c>
      <c r="AU141" s="238" t="s">
        <v>82</v>
      </c>
      <c r="AY141" s="17" t="s">
        <v>150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80</v>
      </c>
      <c r="BK141" s="239">
        <f>ROUND(I141*H141,2)</f>
        <v>0</v>
      </c>
      <c r="BL141" s="17" t="s">
        <v>157</v>
      </c>
      <c r="BM141" s="238" t="s">
        <v>185</v>
      </c>
    </row>
    <row r="142" s="2" customFormat="1">
      <c r="A142" s="38"/>
      <c r="B142" s="39"/>
      <c r="C142" s="40"/>
      <c r="D142" s="240" t="s">
        <v>159</v>
      </c>
      <c r="E142" s="40"/>
      <c r="F142" s="241" t="s">
        <v>186</v>
      </c>
      <c r="G142" s="40"/>
      <c r="H142" s="40"/>
      <c r="I142" s="242"/>
      <c r="J142" s="40"/>
      <c r="K142" s="40"/>
      <c r="L142" s="44"/>
      <c r="M142" s="243"/>
      <c r="N142" s="244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159</v>
      </c>
      <c r="AU142" s="17" t="s">
        <v>82</v>
      </c>
    </row>
    <row r="143" s="13" customFormat="1">
      <c r="A143" s="13"/>
      <c r="B143" s="246"/>
      <c r="C143" s="247"/>
      <c r="D143" s="240" t="s">
        <v>172</v>
      </c>
      <c r="E143" s="248" t="s">
        <v>1</v>
      </c>
      <c r="F143" s="249" t="s">
        <v>187</v>
      </c>
      <c r="G143" s="247"/>
      <c r="H143" s="248" t="s">
        <v>1</v>
      </c>
      <c r="I143" s="250"/>
      <c r="J143" s="247"/>
      <c r="K143" s="247"/>
      <c r="L143" s="251"/>
      <c r="M143" s="252"/>
      <c r="N143" s="253"/>
      <c r="O143" s="253"/>
      <c r="P143" s="253"/>
      <c r="Q143" s="253"/>
      <c r="R143" s="253"/>
      <c r="S143" s="253"/>
      <c r="T143" s="25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5" t="s">
        <v>172</v>
      </c>
      <c r="AU143" s="255" t="s">
        <v>82</v>
      </c>
      <c r="AV143" s="13" t="s">
        <v>80</v>
      </c>
      <c r="AW143" s="13" t="s">
        <v>30</v>
      </c>
      <c r="AX143" s="13" t="s">
        <v>73</v>
      </c>
      <c r="AY143" s="255" t="s">
        <v>150</v>
      </c>
    </row>
    <row r="144" s="14" customFormat="1">
      <c r="A144" s="14"/>
      <c r="B144" s="256"/>
      <c r="C144" s="257"/>
      <c r="D144" s="240" t="s">
        <v>172</v>
      </c>
      <c r="E144" s="258" t="s">
        <v>1</v>
      </c>
      <c r="F144" s="259" t="s">
        <v>188</v>
      </c>
      <c r="G144" s="257"/>
      <c r="H144" s="260">
        <v>0.012999999999999999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6" t="s">
        <v>172</v>
      </c>
      <c r="AU144" s="266" t="s">
        <v>82</v>
      </c>
      <c r="AV144" s="14" t="s">
        <v>82</v>
      </c>
      <c r="AW144" s="14" t="s">
        <v>30</v>
      </c>
      <c r="AX144" s="14" t="s">
        <v>80</v>
      </c>
      <c r="AY144" s="266" t="s">
        <v>150</v>
      </c>
    </row>
    <row r="145" s="2" customFormat="1" ht="33" customHeight="1">
      <c r="A145" s="38"/>
      <c r="B145" s="39"/>
      <c r="C145" s="227" t="s">
        <v>189</v>
      </c>
      <c r="D145" s="227" t="s">
        <v>152</v>
      </c>
      <c r="E145" s="228" t="s">
        <v>190</v>
      </c>
      <c r="F145" s="229" t="s">
        <v>191</v>
      </c>
      <c r="G145" s="230" t="s">
        <v>177</v>
      </c>
      <c r="H145" s="231">
        <v>17.190000000000001</v>
      </c>
      <c r="I145" s="232"/>
      <c r="J145" s="233">
        <f>ROUND(I145*H145,2)</f>
        <v>0</v>
      </c>
      <c r="K145" s="229" t="s">
        <v>156</v>
      </c>
      <c r="L145" s="44"/>
      <c r="M145" s="234" t="s">
        <v>1</v>
      </c>
      <c r="N145" s="235" t="s">
        <v>38</v>
      </c>
      <c r="O145" s="91"/>
      <c r="P145" s="236">
        <f>O145*H145</f>
        <v>0</v>
      </c>
      <c r="Q145" s="236">
        <v>1.031199</v>
      </c>
      <c r="R145" s="236">
        <f>Q145*H145</f>
        <v>17.726310810000001</v>
      </c>
      <c r="S145" s="236">
        <v>0</v>
      </c>
      <c r="T145" s="23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157</v>
      </c>
      <c r="AT145" s="238" t="s">
        <v>152</v>
      </c>
      <c r="AU145" s="238" t="s">
        <v>82</v>
      </c>
      <c r="AY145" s="17" t="s">
        <v>150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80</v>
      </c>
      <c r="BK145" s="239">
        <f>ROUND(I145*H145,2)</f>
        <v>0</v>
      </c>
      <c r="BL145" s="17" t="s">
        <v>157</v>
      </c>
      <c r="BM145" s="238" t="s">
        <v>192</v>
      </c>
    </row>
    <row r="146" s="2" customFormat="1">
      <c r="A146" s="38"/>
      <c r="B146" s="39"/>
      <c r="C146" s="40"/>
      <c r="D146" s="240" t="s">
        <v>159</v>
      </c>
      <c r="E146" s="40"/>
      <c r="F146" s="241" t="s">
        <v>193</v>
      </c>
      <c r="G146" s="40"/>
      <c r="H146" s="40"/>
      <c r="I146" s="242"/>
      <c r="J146" s="40"/>
      <c r="K146" s="40"/>
      <c r="L146" s="44"/>
      <c r="M146" s="243"/>
      <c r="N146" s="244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159</v>
      </c>
      <c r="AU146" s="17" t="s">
        <v>82</v>
      </c>
    </row>
    <row r="147" s="13" customFormat="1">
      <c r="A147" s="13"/>
      <c r="B147" s="246"/>
      <c r="C147" s="247"/>
      <c r="D147" s="240" t="s">
        <v>172</v>
      </c>
      <c r="E147" s="248" t="s">
        <v>1</v>
      </c>
      <c r="F147" s="249" t="s">
        <v>194</v>
      </c>
      <c r="G147" s="247"/>
      <c r="H147" s="248" t="s">
        <v>1</v>
      </c>
      <c r="I147" s="250"/>
      <c r="J147" s="247"/>
      <c r="K147" s="247"/>
      <c r="L147" s="251"/>
      <c r="M147" s="252"/>
      <c r="N147" s="253"/>
      <c r="O147" s="253"/>
      <c r="P147" s="253"/>
      <c r="Q147" s="253"/>
      <c r="R147" s="253"/>
      <c r="S147" s="253"/>
      <c r="T147" s="25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5" t="s">
        <v>172</v>
      </c>
      <c r="AU147" s="255" t="s">
        <v>82</v>
      </c>
      <c r="AV147" s="13" t="s">
        <v>80</v>
      </c>
      <c r="AW147" s="13" t="s">
        <v>30</v>
      </c>
      <c r="AX147" s="13" t="s">
        <v>73</v>
      </c>
      <c r="AY147" s="255" t="s">
        <v>150</v>
      </c>
    </row>
    <row r="148" s="14" customFormat="1">
      <c r="A148" s="14"/>
      <c r="B148" s="256"/>
      <c r="C148" s="257"/>
      <c r="D148" s="240" t="s">
        <v>172</v>
      </c>
      <c r="E148" s="258" t="s">
        <v>1</v>
      </c>
      <c r="F148" s="259" t="s">
        <v>195</v>
      </c>
      <c r="G148" s="257"/>
      <c r="H148" s="260">
        <v>1.6799999999999999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6" t="s">
        <v>172</v>
      </c>
      <c r="AU148" s="266" t="s">
        <v>82</v>
      </c>
      <c r="AV148" s="14" t="s">
        <v>82</v>
      </c>
      <c r="AW148" s="14" t="s">
        <v>30</v>
      </c>
      <c r="AX148" s="14" t="s">
        <v>73</v>
      </c>
      <c r="AY148" s="266" t="s">
        <v>150</v>
      </c>
    </row>
    <row r="149" s="13" customFormat="1">
      <c r="A149" s="13"/>
      <c r="B149" s="246"/>
      <c r="C149" s="247"/>
      <c r="D149" s="240" t="s">
        <v>172</v>
      </c>
      <c r="E149" s="248" t="s">
        <v>1</v>
      </c>
      <c r="F149" s="249" t="s">
        <v>196</v>
      </c>
      <c r="G149" s="247"/>
      <c r="H149" s="248" t="s">
        <v>1</v>
      </c>
      <c r="I149" s="250"/>
      <c r="J149" s="247"/>
      <c r="K149" s="247"/>
      <c r="L149" s="251"/>
      <c r="M149" s="252"/>
      <c r="N149" s="253"/>
      <c r="O149" s="253"/>
      <c r="P149" s="253"/>
      <c r="Q149" s="253"/>
      <c r="R149" s="253"/>
      <c r="S149" s="253"/>
      <c r="T149" s="25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5" t="s">
        <v>172</v>
      </c>
      <c r="AU149" s="255" t="s">
        <v>82</v>
      </c>
      <c r="AV149" s="13" t="s">
        <v>80</v>
      </c>
      <c r="AW149" s="13" t="s">
        <v>30</v>
      </c>
      <c r="AX149" s="13" t="s">
        <v>73</v>
      </c>
      <c r="AY149" s="255" t="s">
        <v>150</v>
      </c>
    </row>
    <row r="150" s="14" customFormat="1">
      <c r="A150" s="14"/>
      <c r="B150" s="256"/>
      <c r="C150" s="257"/>
      <c r="D150" s="240" t="s">
        <v>172</v>
      </c>
      <c r="E150" s="258" t="s">
        <v>1</v>
      </c>
      <c r="F150" s="259" t="s">
        <v>197</v>
      </c>
      <c r="G150" s="257"/>
      <c r="H150" s="260">
        <v>2.625</v>
      </c>
      <c r="I150" s="261"/>
      <c r="J150" s="257"/>
      <c r="K150" s="257"/>
      <c r="L150" s="262"/>
      <c r="M150" s="263"/>
      <c r="N150" s="264"/>
      <c r="O150" s="264"/>
      <c r="P150" s="264"/>
      <c r="Q150" s="264"/>
      <c r="R150" s="264"/>
      <c r="S150" s="264"/>
      <c r="T150" s="26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6" t="s">
        <v>172</v>
      </c>
      <c r="AU150" s="266" t="s">
        <v>82</v>
      </c>
      <c r="AV150" s="14" t="s">
        <v>82</v>
      </c>
      <c r="AW150" s="14" t="s">
        <v>30</v>
      </c>
      <c r="AX150" s="14" t="s">
        <v>73</v>
      </c>
      <c r="AY150" s="266" t="s">
        <v>150</v>
      </c>
    </row>
    <row r="151" s="14" customFormat="1">
      <c r="A151" s="14"/>
      <c r="B151" s="256"/>
      <c r="C151" s="257"/>
      <c r="D151" s="240" t="s">
        <v>172</v>
      </c>
      <c r="E151" s="258" t="s">
        <v>1</v>
      </c>
      <c r="F151" s="259" t="s">
        <v>198</v>
      </c>
      <c r="G151" s="257"/>
      <c r="H151" s="260">
        <v>5.1500000000000004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6" t="s">
        <v>172</v>
      </c>
      <c r="AU151" s="266" t="s">
        <v>82</v>
      </c>
      <c r="AV151" s="14" t="s">
        <v>82</v>
      </c>
      <c r="AW151" s="14" t="s">
        <v>30</v>
      </c>
      <c r="AX151" s="14" t="s">
        <v>73</v>
      </c>
      <c r="AY151" s="266" t="s">
        <v>150</v>
      </c>
    </row>
    <row r="152" s="14" customFormat="1">
      <c r="A152" s="14"/>
      <c r="B152" s="256"/>
      <c r="C152" s="257"/>
      <c r="D152" s="240" t="s">
        <v>172</v>
      </c>
      <c r="E152" s="258" t="s">
        <v>1</v>
      </c>
      <c r="F152" s="259" t="s">
        <v>199</v>
      </c>
      <c r="G152" s="257"/>
      <c r="H152" s="260">
        <v>1.4450000000000001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6" t="s">
        <v>172</v>
      </c>
      <c r="AU152" s="266" t="s">
        <v>82</v>
      </c>
      <c r="AV152" s="14" t="s">
        <v>82</v>
      </c>
      <c r="AW152" s="14" t="s">
        <v>30</v>
      </c>
      <c r="AX152" s="14" t="s">
        <v>73</v>
      </c>
      <c r="AY152" s="266" t="s">
        <v>150</v>
      </c>
    </row>
    <row r="153" s="14" customFormat="1">
      <c r="A153" s="14"/>
      <c r="B153" s="256"/>
      <c r="C153" s="257"/>
      <c r="D153" s="240" t="s">
        <v>172</v>
      </c>
      <c r="E153" s="258" t="s">
        <v>1</v>
      </c>
      <c r="F153" s="259" t="s">
        <v>200</v>
      </c>
      <c r="G153" s="257"/>
      <c r="H153" s="260">
        <v>2.25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6" t="s">
        <v>172</v>
      </c>
      <c r="AU153" s="266" t="s">
        <v>82</v>
      </c>
      <c r="AV153" s="14" t="s">
        <v>82</v>
      </c>
      <c r="AW153" s="14" t="s">
        <v>30</v>
      </c>
      <c r="AX153" s="14" t="s">
        <v>73</v>
      </c>
      <c r="AY153" s="266" t="s">
        <v>150</v>
      </c>
    </row>
    <row r="154" s="13" customFormat="1">
      <c r="A154" s="13"/>
      <c r="B154" s="246"/>
      <c r="C154" s="247"/>
      <c r="D154" s="240" t="s">
        <v>172</v>
      </c>
      <c r="E154" s="248" t="s">
        <v>1</v>
      </c>
      <c r="F154" s="249" t="s">
        <v>201</v>
      </c>
      <c r="G154" s="247"/>
      <c r="H154" s="248" t="s">
        <v>1</v>
      </c>
      <c r="I154" s="250"/>
      <c r="J154" s="247"/>
      <c r="K154" s="247"/>
      <c r="L154" s="251"/>
      <c r="M154" s="252"/>
      <c r="N154" s="253"/>
      <c r="O154" s="253"/>
      <c r="P154" s="253"/>
      <c r="Q154" s="253"/>
      <c r="R154" s="253"/>
      <c r="S154" s="253"/>
      <c r="T154" s="25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5" t="s">
        <v>172</v>
      </c>
      <c r="AU154" s="255" t="s">
        <v>82</v>
      </c>
      <c r="AV154" s="13" t="s">
        <v>80</v>
      </c>
      <c r="AW154" s="13" t="s">
        <v>30</v>
      </c>
      <c r="AX154" s="13" t="s">
        <v>73</v>
      </c>
      <c r="AY154" s="255" t="s">
        <v>150</v>
      </c>
    </row>
    <row r="155" s="14" customFormat="1">
      <c r="A155" s="14"/>
      <c r="B155" s="256"/>
      <c r="C155" s="257"/>
      <c r="D155" s="240" t="s">
        <v>172</v>
      </c>
      <c r="E155" s="258" t="s">
        <v>1</v>
      </c>
      <c r="F155" s="259" t="s">
        <v>202</v>
      </c>
      <c r="G155" s="257"/>
      <c r="H155" s="260">
        <v>2.04</v>
      </c>
      <c r="I155" s="261"/>
      <c r="J155" s="257"/>
      <c r="K155" s="257"/>
      <c r="L155" s="262"/>
      <c r="M155" s="263"/>
      <c r="N155" s="264"/>
      <c r="O155" s="264"/>
      <c r="P155" s="264"/>
      <c r="Q155" s="264"/>
      <c r="R155" s="264"/>
      <c r="S155" s="264"/>
      <c r="T155" s="26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6" t="s">
        <v>172</v>
      </c>
      <c r="AU155" s="266" t="s">
        <v>82</v>
      </c>
      <c r="AV155" s="14" t="s">
        <v>82</v>
      </c>
      <c r="AW155" s="14" t="s">
        <v>30</v>
      </c>
      <c r="AX155" s="14" t="s">
        <v>73</v>
      </c>
      <c r="AY155" s="266" t="s">
        <v>150</v>
      </c>
    </row>
    <row r="156" s="14" customFormat="1">
      <c r="A156" s="14"/>
      <c r="B156" s="256"/>
      <c r="C156" s="257"/>
      <c r="D156" s="240" t="s">
        <v>172</v>
      </c>
      <c r="E156" s="258" t="s">
        <v>1</v>
      </c>
      <c r="F156" s="259" t="s">
        <v>203</v>
      </c>
      <c r="G156" s="257"/>
      <c r="H156" s="260">
        <v>2</v>
      </c>
      <c r="I156" s="261"/>
      <c r="J156" s="257"/>
      <c r="K156" s="257"/>
      <c r="L156" s="262"/>
      <c r="M156" s="263"/>
      <c r="N156" s="264"/>
      <c r="O156" s="264"/>
      <c r="P156" s="264"/>
      <c r="Q156" s="264"/>
      <c r="R156" s="264"/>
      <c r="S156" s="264"/>
      <c r="T156" s="26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6" t="s">
        <v>172</v>
      </c>
      <c r="AU156" s="266" t="s">
        <v>82</v>
      </c>
      <c r="AV156" s="14" t="s">
        <v>82</v>
      </c>
      <c r="AW156" s="14" t="s">
        <v>30</v>
      </c>
      <c r="AX156" s="14" t="s">
        <v>73</v>
      </c>
      <c r="AY156" s="266" t="s">
        <v>150</v>
      </c>
    </row>
    <row r="157" s="15" customFormat="1">
      <c r="A157" s="15"/>
      <c r="B157" s="267"/>
      <c r="C157" s="268"/>
      <c r="D157" s="240" t="s">
        <v>172</v>
      </c>
      <c r="E157" s="269" t="s">
        <v>1</v>
      </c>
      <c r="F157" s="270" t="s">
        <v>204</v>
      </c>
      <c r="G157" s="268"/>
      <c r="H157" s="271">
        <v>17.190000000000001</v>
      </c>
      <c r="I157" s="272"/>
      <c r="J157" s="268"/>
      <c r="K157" s="268"/>
      <c r="L157" s="273"/>
      <c r="M157" s="274"/>
      <c r="N157" s="275"/>
      <c r="O157" s="275"/>
      <c r="P157" s="275"/>
      <c r="Q157" s="275"/>
      <c r="R157" s="275"/>
      <c r="S157" s="275"/>
      <c r="T157" s="27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7" t="s">
        <v>172</v>
      </c>
      <c r="AU157" s="277" t="s">
        <v>82</v>
      </c>
      <c r="AV157" s="15" t="s">
        <v>157</v>
      </c>
      <c r="AW157" s="15" t="s">
        <v>30</v>
      </c>
      <c r="AX157" s="15" t="s">
        <v>80</v>
      </c>
      <c r="AY157" s="277" t="s">
        <v>150</v>
      </c>
    </row>
    <row r="158" s="12" customFormat="1" ht="22.8" customHeight="1">
      <c r="A158" s="12"/>
      <c r="B158" s="211"/>
      <c r="C158" s="212"/>
      <c r="D158" s="213" t="s">
        <v>72</v>
      </c>
      <c r="E158" s="225" t="s">
        <v>205</v>
      </c>
      <c r="F158" s="225" t="s">
        <v>206</v>
      </c>
      <c r="G158" s="212"/>
      <c r="H158" s="212"/>
      <c r="I158" s="215"/>
      <c r="J158" s="226">
        <f>BK158</f>
        <v>0</v>
      </c>
      <c r="K158" s="212"/>
      <c r="L158" s="217"/>
      <c r="M158" s="218"/>
      <c r="N158" s="219"/>
      <c r="O158" s="219"/>
      <c r="P158" s="220">
        <f>SUM(P159:P252)</f>
        <v>0</v>
      </c>
      <c r="Q158" s="219"/>
      <c r="R158" s="220">
        <f>SUM(R159:R252)</f>
        <v>2.9603887159999998</v>
      </c>
      <c r="S158" s="219"/>
      <c r="T158" s="221">
        <f>SUM(T159:T252)</f>
        <v>4.2580229999999997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2" t="s">
        <v>80</v>
      </c>
      <c r="AT158" s="223" t="s">
        <v>72</v>
      </c>
      <c r="AU158" s="223" t="s">
        <v>80</v>
      </c>
      <c r="AY158" s="222" t="s">
        <v>150</v>
      </c>
      <c r="BK158" s="224">
        <f>SUM(BK159:BK252)</f>
        <v>0</v>
      </c>
    </row>
    <row r="159" s="2" customFormat="1">
      <c r="A159" s="38"/>
      <c r="B159" s="39"/>
      <c r="C159" s="227" t="s">
        <v>207</v>
      </c>
      <c r="D159" s="227" t="s">
        <v>152</v>
      </c>
      <c r="E159" s="228" t="s">
        <v>208</v>
      </c>
      <c r="F159" s="229" t="s">
        <v>209</v>
      </c>
      <c r="G159" s="230" t="s">
        <v>167</v>
      </c>
      <c r="H159" s="231">
        <v>0.67200000000000004</v>
      </c>
      <c r="I159" s="232"/>
      <c r="J159" s="233">
        <f>ROUND(I159*H159,2)</f>
        <v>0</v>
      </c>
      <c r="K159" s="229" t="s">
        <v>156</v>
      </c>
      <c r="L159" s="44"/>
      <c r="M159" s="234" t="s">
        <v>1</v>
      </c>
      <c r="N159" s="235" t="s">
        <v>38</v>
      </c>
      <c r="O159" s="91"/>
      <c r="P159" s="236">
        <f>O159*H159</f>
        <v>0</v>
      </c>
      <c r="Q159" s="236">
        <v>0</v>
      </c>
      <c r="R159" s="236">
        <f>Q159*H159</f>
        <v>0</v>
      </c>
      <c r="S159" s="236">
        <v>0.001</v>
      </c>
      <c r="T159" s="237">
        <f>S159*H159</f>
        <v>0.00067200000000000007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8" t="s">
        <v>157</v>
      </c>
      <c r="AT159" s="238" t="s">
        <v>152</v>
      </c>
      <c r="AU159" s="238" t="s">
        <v>82</v>
      </c>
      <c r="AY159" s="17" t="s">
        <v>150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7" t="s">
        <v>80</v>
      </c>
      <c r="BK159" s="239">
        <f>ROUND(I159*H159,2)</f>
        <v>0</v>
      </c>
      <c r="BL159" s="17" t="s">
        <v>157</v>
      </c>
      <c r="BM159" s="238" t="s">
        <v>210</v>
      </c>
    </row>
    <row r="160" s="2" customFormat="1">
      <c r="A160" s="38"/>
      <c r="B160" s="39"/>
      <c r="C160" s="40"/>
      <c r="D160" s="240" t="s">
        <v>159</v>
      </c>
      <c r="E160" s="40"/>
      <c r="F160" s="241" t="s">
        <v>211</v>
      </c>
      <c r="G160" s="40"/>
      <c r="H160" s="40"/>
      <c r="I160" s="242"/>
      <c r="J160" s="40"/>
      <c r="K160" s="40"/>
      <c r="L160" s="44"/>
      <c r="M160" s="243"/>
      <c r="N160" s="244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159</v>
      </c>
      <c r="AU160" s="17" t="s">
        <v>82</v>
      </c>
    </row>
    <row r="161" s="2" customFormat="1">
      <c r="A161" s="38"/>
      <c r="B161" s="39"/>
      <c r="C161" s="40"/>
      <c r="D161" s="240" t="s">
        <v>170</v>
      </c>
      <c r="E161" s="40"/>
      <c r="F161" s="245" t="s">
        <v>171</v>
      </c>
      <c r="G161" s="40"/>
      <c r="H161" s="40"/>
      <c r="I161" s="242"/>
      <c r="J161" s="40"/>
      <c r="K161" s="40"/>
      <c r="L161" s="44"/>
      <c r="M161" s="243"/>
      <c r="N161" s="244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170</v>
      </c>
      <c r="AU161" s="17" t="s">
        <v>82</v>
      </c>
    </row>
    <row r="162" s="14" customFormat="1">
      <c r="A162" s="14"/>
      <c r="B162" s="256"/>
      <c r="C162" s="257"/>
      <c r="D162" s="240" t="s">
        <v>172</v>
      </c>
      <c r="E162" s="258" t="s">
        <v>1</v>
      </c>
      <c r="F162" s="259" t="s">
        <v>212</v>
      </c>
      <c r="G162" s="257"/>
      <c r="H162" s="260">
        <v>0.67200000000000004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6" t="s">
        <v>172</v>
      </c>
      <c r="AU162" s="266" t="s">
        <v>82</v>
      </c>
      <c r="AV162" s="14" t="s">
        <v>82</v>
      </c>
      <c r="AW162" s="14" t="s">
        <v>30</v>
      </c>
      <c r="AX162" s="14" t="s">
        <v>80</v>
      </c>
      <c r="AY162" s="266" t="s">
        <v>150</v>
      </c>
    </row>
    <row r="163" s="2" customFormat="1">
      <c r="A163" s="38"/>
      <c r="B163" s="39"/>
      <c r="C163" s="227" t="s">
        <v>213</v>
      </c>
      <c r="D163" s="227" t="s">
        <v>152</v>
      </c>
      <c r="E163" s="228" t="s">
        <v>214</v>
      </c>
      <c r="F163" s="229" t="s">
        <v>215</v>
      </c>
      <c r="G163" s="230" t="s">
        <v>167</v>
      </c>
      <c r="H163" s="231">
        <v>5</v>
      </c>
      <c r="I163" s="232"/>
      <c r="J163" s="233">
        <f>ROUND(I163*H163,2)</f>
        <v>0</v>
      </c>
      <c r="K163" s="229" t="s">
        <v>156</v>
      </c>
      <c r="L163" s="44"/>
      <c r="M163" s="234" t="s">
        <v>1</v>
      </c>
      <c r="N163" s="235" t="s">
        <v>38</v>
      </c>
      <c r="O163" s="91"/>
      <c r="P163" s="236">
        <f>O163*H163</f>
        <v>0</v>
      </c>
      <c r="Q163" s="236">
        <v>0</v>
      </c>
      <c r="R163" s="236">
        <f>Q163*H163</f>
        <v>0</v>
      </c>
      <c r="S163" s="236">
        <v>0.001</v>
      </c>
      <c r="T163" s="237">
        <f>S163*H163</f>
        <v>0.0050000000000000001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8" t="s">
        <v>157</v>
      </c>
      <c r="AT163" s="238" t="s">
        <v>152</v>
      </c>
      <c r="AU163" s="238" t="s">
        <v>82</v>
      </c>
      <c r="AY163" s="17" t="s">
        <v>150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7" t="s">
        <v>80</v>
      </c>
      <c r="BK163" s="239">
        <f>ROUND(I163*H163,2)</f>
        <v>0</v>
      </c>
      <c r="BL163" s="17" t="s">
        <v>157</v>
      </c>
      <c r="BM163" s="238" t="s">
        <v>216</v>
      </c>
    </row>
    <row r="164" s="2" customFormat="1">
      <c r="A164" s="38"/>
      <c r="B164" s="39"/>
      <c r="C164" s="40"/>
      <c r="D164" s="240" t="s">
        <v>159</v>
      </c>
      <c r="E164" s="40"/>
      <c r="F164" s="241" t="s">
        <v>217</v>
      </c>
      <c r="G164" s="40"/>
      <c r="H164" s="40"/>
      <c r="I164" s="242"/>
      <c r="J164" s="40"/>
      <c r="K164" s="40"/>
      <c r="L164" s="44"/>
      <c r="M164" s="243"/>
      <c r="N164" s="244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159</v>
      </c>
      <c r="AU164" s="17" t="s">
        <v>82</v>
      </c>
    </row>
    <row r="165" s="2" customFormat="1">
      <c r="A165" s="38"/>
      <c r="B165" s="39"/>
      <c r="C165" s="40"/>
      <c r="D165" s="240" t="s">
        <v>170</v>
      </c>
      <c r="E165" s="40"/>
      <c r="F165" s="245" t="s">
        <v>171</v>
      </c>
      <c r="G165" s="40"/>
      <c r="H165" s="40"/>
      <c r="I165" s="242"/>
      <c r="J165" s="40"/>
      <c r="K165" s="40"/>
      <c r="L165" s="44"/>
      <c r="M165" s="243"/>
      <c r="N165" s="244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170</v>
      </c>
      <c r="AU165" s="17" t="s">
        <v>82</v>
      </c>
    </row>
    <row r="166" s="14" customFormat="1">
      <c r="A166" s="14"/>
      <c r="B166" s="256"/>
      <c r="C166" s="257"/>
      <c r="D166" s="240" t="s">
        <v>172</v>
      </c>
      <c r="E166" s="258" t="s">
        <v>1</v>
      </c>
      <c r="F166" s="259" t="s">
        <v>218</v>
      </c>
      <c r="G166" s="257"/>
      <c r="H166" s="260">
        <v>5</v>
      </c>
      <c r="I166" s="261"/>
      <c r="J166" s="257"/>
      <c r="K166" s="257"/>
      <c r="L166" s="262"/>
      <c r="M166" s="263"/>
      <c r="N166" s="264"/>
      <c r="O166" s="264"/>
      <c r="P166" s="264"/>
      <c r="Q166" s="264"/>
      <c r="R166" s="264"/>
      <c r="S166" s="264"/>
      <c r="T166" s="26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6" t="s">
        <v>172</v>
      </c>
      <c r="AU166" s="266" t="s">
        <v>82</v>
      </c>
      <c r="AV166" s="14" t="s">
        <v>82</v>
      </c>
      <c r="AW166" s="14" t="s">
        <v>30</v>
      </c>
      <c r="AX166" s="14" t="s">
        <v>80</v>
      </c>
      <c r="AY166" s="266" t="s">
        <v>150</v>
      </c>
    </row>
    <row r="167" s="2" customFormat="1">
      <c r="A167" s="38"/>
      <c r="B167" s="39"/>
      <c r="C167" s="227" t="s">
        <v>205</v>
      </c>
      <c r="D167" s="227" t="s">
        <v>152</v>
      </c>
      <c r="E167" s="228" t="s">
        <v>219</v>
      </c>
      <c r="F167" s="229" t="s">
        <v>220</v>
      </c>
      <c r="G167" s="230" t="s">
        <v>177</v>
      </c>
      <c r="H167" s="231">
        <v>53.740000000000002</v>
      </c>
      <c r="I167" s="232"/>
      <c r="J167" s="233">
        <f>ROUND(I167*H167,2)</f>
        <v>0</v>
      </c>
      <c r="K167" s="229" t="s">
        <v>156</v>
      </c>
      <c r="L167" s="44"/>
      <c r="M167" s="234" t="s">
        <v>1</v>
      </c>
      <c r="N167" s="235" t="s">
        <v>38</v>
      </c>
      <c r="O167" s="91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157</v>
      </c>
      <c r="AT167" s="238" t="s">
        <v>152</v>
      </c>
      <c r="AU167" s="238" t="s">
        <v>82</v>
      </c>
      <c r="AY167" s="17" t="s">
        <v>150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80</v>
      </c>
      <c r="BK167" s="239">
        <f>ROUND(I167*H167,2)</f>
        <v>0</v>
      </c>
      <c r="BL167" s="17" t="s">
        <v>157</v>
      </c>
      <c r="BM167" s="238" t="s">
        <v>221</v>
      </c>
    </row>
    <row r="168" s="2" customFormat="1">
      <c r="A168" s="38"/>
      <c r="B168" s="39"/>
      <c r="C168" s="40"/>
      <c r="D168" s="240" t="s">
        <v>159</v>
      </c>
      <c r="E168" s="40"/>
      <c r="F168" s="241" t="s">
        <v>220</v>
      </c>
      <c r="G168" s="40"/>
      <c r="H168" s="40"/>
      <c r="I168" s="242"/>
      <c r="J168" s="40"/>
      <c r="K168" s="40"/>
      <c r="L168" s="44"/>
      <c r="M168" s="243"/>
      <c r="N168" s="244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159</v>
      </c>
      <c r="AU168" s="17" t="s">
        <v>82</v>
      </c>
    </row>
    <row r="169" s="13" customFormat="1">
      <c r="A169" s="13"/>
      <c r="B169" s="246"/>
      <c r="C169" s="247"/>
      <c r="D169" s="240" t="s">
        <v>172</v>
      </c>
      <c r="E169" s="248" t="s">
        <v>1</v>
      </c>
      <c r="F169" s="249" t="s">
        <v>222</v>
      </c>
      <c r="G169" s="247"/>
      <c r="H169" s="248" t="s">
        <v>1</v>
      </c>
      <c r="I169" s="250"/>
      <c r="J169" s="247"/>
      <c r="K169" s="247"/>
      <c r="L169" s="251"/>
      <c r="M169" s="252"/>
      <c r="N169" s="253"/>
      <c r="O169" s="253"/>
      <c r="P169" s="253"/>
      <c r="Q169" s="253"/>
      <c r="R169" s="253"/>
      <c r="S169" s="253"/>
      <c r="T169" s="25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5" t="s">
        <v>172</v>
      </c>
      <c r="AU169" s="255" t="s">
        <v>82</v>
      </c>
      <c r="AV169" s="13" t="s">
        <v>80</v>
      </c>
      <c r="AW169" s="13" t="s">
        <v>30</v>
      </c>
      <c r="AX169" s="13" t="s">
        <v>73</v>
      </c>
      <c r="AY169" s="255" t="s">
        <v>150</v>
      </c>
    </row>
    <row r="170" s="14" customFormat="1">
      <c r="A170" s="14"/>
      <c r="B170" s="256"/>
      <c r="C170" s="257"/>
      <c r="D170" s="240" t="s">
        <v>172</v>
      </c>
      <c r="E170" s="258" t="s">
        <v>1</v>
      </c>
      <c r="F170" s="259" t="s">
        <v>223</v>
      </c>
      <c r="G170" s="257"/>
      <c r="H170" s="260">
        <v>8.9600000000000009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6" t="s">
        <v>172</v>
      </c>
      <c r="AU170" s="266" t="s">
        <v>82</v>
      </c>
      <c r="AV170" s="14" t="s">
        <v>82</v>
      </c>
      <c r="AW170" s="14" t="s">
        <v>30</v>
      </c>
      <c r="AX170" s="14" t="s">
        <v>73</v>
      </c>
      <c r="AY170" s="266" t="s">
        <v>150</v>
      </c>
    </row>
    <row r="171" s="13" customFormat="1">
      <c r="A171" s="13"/>
      <c r="B171" s="246"/>
      <c r="C171" s="247"/>
      <c r="D171" s="240" t="s">
        <v>172</v>
      </c>
      <c r="E171" s="248" t="s">
        <v>1</v>
      </c>
      <c r="F171" s="249" t="s">
        <v>224</v>
      </c>
      <c r="G171" s="247"/>
      <c r="H171" s="248" t="s">
        <v>1</v>
      </c>
      <c r="I171" s="250"/>
      <c r="J171" s="247"/>
      <c r="K171" s="247"/>
      <c r="L171" s="251"/>
      <c r="M171" s="252"/>
      <c r="N171" s="253"/>
      <c r="O171" s="253"/>
      <c r="P171" s="253"/>
      <c r="Q171" s="253"/>
      <c r="R171" s="253"/>
      <c r="S171" s="253"/>
      <c r="T171" s="25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5" t="s">
        <v>172</v>
      </c>
      <c r="AU171" s="255" t="s">
        <v>82</v>
      </c>
      <c r="AV171" s="13" t="s">
        <v>80</v>
      </c>
      <c r="AW171" s="13" t="s">
        <v>30</v>
      </c>
      <c r="AX171" s="13" t="s">
        <v>73</v>
      </c>
      <c r="AY171" s="255" t="s">
        <v>150</v>
      </c>
    </row>
    <row r="172" s="14" customFormat="1">
      <c r="A172" s="14"/>
      <c r="B172" s="256"/>
      <c r="C172" s="257"/>
      <c r="D172" s="240" t="s">
        <v>172</v>
      </c>
      <c r="E172" s="258" t="s">
        <v>1</v>
      </c>
      <c r="F172" s="259" t="s">
        <v>225</v>
      </c>
      <c r="G172" s="257"/>
      <c r="H172" s="260">
        <v>3.3599999999999999</v>
      </c>
      <c r="I172" s="261"/>
      <c r="J172" s="257"/>
      <c r="K172" s="257"/>
      <c r="L172" s="262"/>
      <c r="M172" s="263"/>
      <c r="N172" s="264"/>
      <c r="O172" s="264"/>
      <c r="P172" s="264"/>
      <c r="Q172" s="264"/>
      <c r="R172" s="264"/>
      <c r="S172" s="264"/>
      <c r="T172" s="26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6" t="s">
        <v>172</v>
      </c>
      <c r="AU172" s="266" t="s">
        <v>82</v>
      </c>
      <c r="AV172" s="14" t="s">
        <v>82</v>
      </c>
      <c r="AW172" s="14" t="s">
        <v>30</v>
      </c>
      <c r="AX172" s="14" t="s">
        <v>73</v>
      </c>
      <c r="AY172" s="266" t="s">
        <v>150</v>
      </c>
    </row>
    <row r="173" s="13" customFormat="1">
      <c r="A173" s="13"/>
      <c r="B173" s="246"/>
      <c r="C173" s="247"/>
      <c r="D173" s="240" t="s">
        <v>172</v>
      </c>
      <c r="E173" s="248" t="s">
        <v>1</v>
      </c>
      <c r="F173" s="249" t="s">
        <v>226</v>
      </c>
      <c r="G173" s="247"/>
      <c r="H173" s="248" t="s">
        <v>1</v>
      </c>
      <c r="I173" s="250"/>
      <c r="J173" s="247"/>
      <c r="K173" s="247"/>
      <c r="L173" s="251"/>
      <c r="M173" s="252"/>
      <c r="N173" s="253"/>
      <c r="O173" s="253"/>
      <c r="P173" s="253"/>
      <c r="Q173" s="253"/>
      <c r="R173" s="253"/>
      <c r="S173" s="253"/>
      <c r="T173" s="25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5" t="s">
        <v>172</v>
      </c>
      <c r="AU173" s="255" t="s">
        <v>82</v>
      </c>
      <c r="AV173" s="13" t="s">
        <v>80</v>
      </c>
      <c r="AW173" s="13" t="s">
        <v>30</v>
      </c>
      <c r="AX173" s="13" t="s">
        <v>73</v>
      </c>
      <c r="AY173" s="255" t="s">
        <v>150</v>
      </c>
    </row>
    <row r="174" s="14" customFormat="1">
      <c r="A174" s="14"/>
      <c r="B174" s="256"/>
      <c r="C174" s="257"/>
      <c r="D174" s="240" t="s">
        <v>172</v>
      </c>
      <c r="E174" s="258" t="s">
        <v>1</v>
      </c>
      <c r="F174" s="259" t="s">
        <v>227</v>
      </c>
      <c r="G174" s="257"/>
      <c r="H174" s="260">
        <v>7.6399999999999997</v>
      </c>
      <c r="I174" s="261"/>
      <c r="J174" s="257"/>
      <c r="K174" s="257"/>
      <c r="L174" s="262"/>
      <c r="M174" s="263"/>
      <c r="N174" s="264"/>
      <c r="O174" s="264"/>
      <c r="P174" s="264"/>
      <c r="Q174" s="264"/>
      <c r="R174" s="264"/>
      <c r="S174" s="264"/>
      <c r="T174" s="26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6" t="s">
        <v>172</v>
      </c>
      <c r="AU174" s="266" t="s">
        <v>82</v>
      </c>
      <c r="AV174" s="14" t="s">
        <v>82</v>
      </c>
      <c r="AW174" s="14" t="s">
        <v>30</v>
      </c>
      <c r="AX174" s="14" t="s">
        <v>73</v>
      </c>
      <c r="AY174" s="266" t="s">
        <v>150</v>
      </c>
    </row>
    <row r="175" s="13" customFormat="1">
      <c r="A175" s="13"/>
      <c r="B175" s="246"/>
      <c r="C175" s="247"/>
      <c r="D175" s="240" t="s">
        <v>172</v>
      </c>
      <c r="E175" s="248" t="s">
        <v>1</v>
      </c>
      <c r="F175" s="249" t="s">
        <v>228</v>
      </c>
      <c r="G175" s="247"/>
      <c r="H175" s="248" t="s">
        <v>1</v>
      </c>
      <c r="I175" s="250"/>
      <c r="J175" s="247"/>
      <c r="K175" s="247"/>
      <c r="L175" s="251"/>
      <c r="M175" s="252"/>
      <c r="N175" s="253"/>
      <c r="O175" s="253"/>
      <c r="P175" s="253"/>
      <c r="Q175" s="253"/>
      <c r="R175" s="253"/>
      <c r="S175" s="253"/>
      <c r="T175" s="25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5" t="s">
        <v>172</v>
      </c>
      <c r="AU175" s="255" t="s">
        <v>82</v>
      </c>
      <c r="AV175" s="13" t="s">
        <v>80</v>
      </c>
      <c r="AW175" s="13" t="s">
        <v>30</v>
      </c>
      <c r="AX175" s="13" t="s">
        <v>73</v>
      </c>
      <c r="AY175" s="255" t="s">
        <v>150</v>
      </c>
    </row>
    <row r="176" s="14" customFormat="1">
      <c r="A176" s="14"/>
      <c r="B176" s="256"/>
      <c r="C176" s="257"/>
      <c r="D176" s="240" t="s">
        <v>172</v>
      </c>
      <c r="E176" s="258" t="s">
        <v>1</v>
      </c>
      <c r="F176" s="259" t="s">
        <v>229</v>
      </c>
      <c r="G176" s="257"/>
      <c r="H176" s="260">
        <v>7.4800000000000004</v>
      </c>
      <c r="I176" s="261"/>
      <c r="J176" s="257"/>
      <c r="K176" s="257"/>
      <c r="L176" s="262"/>
      <c r="M176" s="263"/>
      <c r="N176" s="264"/>
      <c r="O176" s="264"/>
      <c r="P176" s="264"/>
      <c r="Q176" s="264"/>
      <c r="R176" s="264"/>
      <c r="S176" s="264"/>
      <c r="T176" s="26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6" t="s">
        <v>172</v>
      </c>
      <c r="AU176" s="266" t="s">
        <v>82</v>
      </c>
      <c r="AV176" s="14" t="s">
        <v>82</v>
      </c>
      <c r="AW176" s="14" t="s">
        <v>30</v>
      </c>
      <c r="AX176" s="14" t="s">
        <v>73</v>
      </c>
      <c r="AY176" s="266" t="s">
        <v>150</v>
      </c>
    </row>
    <row r="177" s="13" customFormat="1">
      <c r="A177" s="13"/>
      <c r="B177" s="246"/>
      <c r="C177" s="247"/>
      <c r="D177" s="240" t="s">
        <v>172</v>
      </c>
      <c r="E177" s="248" t="s">
        <v>1</v>
      </c>
      <c r="F177" s="249" t="s">
        <v>230</v>
      </c>
      <c r="G177" s="247"/>
      <c r="H177" s="248" t="s">
        <v>1</v>
      </c>
      <c r="I177" s="250"/>
      <c r="J177" s="247"/>
      <c r="K177" s="247"/>
      <c r="L177" s="251"/>
      <c r="M177" s="252"/>
      <c r="N177" s="253"/>
      <c r="O177" s="253"/>
      <c r="P177" s="253"/>
      <c r="Q177" s="253"/>
      <c r="R177" s="253"/>
      <c r="S177" s="253"/>
      <c r="T177" s="25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5" t="s">
        <v>172</v>
      </c>
      <c r="AU177" s="255" t="s">
        <v>82</v>
      </c>
      <c r="AV177" s="13" t="s">
        <v>80</v>
      </c>
      <c r="AW177" s="13" t="s">
        <v>30</v>
      </c>
      <c r="AX177" s="13" t="s">
        <v>73</v>
      </c>
      <c r="AY177" s="255" t="s">
        <v>150</v>
      </c>
    </row>
    <row r="178" s="14" customFormat="1">
      <c r="A178" s="14"/>
      <c r="B178" s="256"/>
      <c r="C178" s="257"/>
      <c r="D178" s="240" t="s">
        <v>172</v>
      </c>
      <c r="E178" s="258" t="s">
        <v>1</v>
      </c>
      <c r="F178" s="259" t="s">
        <v>225</v>
      </c>
      <c r="G178" s="257"/>
      <c r="H178" s="260">
        <v>3.3599999999999999</v>
      </c>
      <c r="I178" s="261"/>
      <c r="J178" s="257"/>
      <c r="K178" s="257"/>
      <c r="L178" s="262"/>
      <c r="M178" s="263"/>
      <c r="N178" s="264"/>
      <c r="O178" s="264"/>
      <c r="P178" s="264"/>
      <c r="Q178" s="264"/>
      <c r="R178" s="264"/>
      <c r="S178" s="264"/>
      <c r="T178" s="26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6" t="s">
        <v>172</v>
      </c>
      <c r="AU178" s="266" t="s">
        <v>82</v>
      </c>
      <c r="AV178" s="14" t="s">
        <v>82</v>
      </c>
      <c r="AW178" s="14" t="s">
        <v>30</v>
      </c>
      <c r="AX178" s="14" t="s">
        <v>73</v>
      </c>
      <c r="AY178" s="266" t="s">
        <v>150</v>
      </c>
    </row>
    <row r="179" s="14" customFormat="1">
      <c r="A179" s="14"/>
      <c r="B179" s="256"/>
      <c r="C179" s="257"/>
      <c r="D179" s="240" t="s">
        <v>172</v>
      </c>
      <c r="E179" s="258" t="s">
        <v>1</v>
      </c>
      <c r="F179" s="259" t="s">
        <v>231</v>
      </c>
      <c r="G179" s="257"/>
      <c r="H179" s="260">
        <v>18.440000000000001</v>
      </c>
      <c r="I179" s="261"/>
      <c r="J179" s="257"/>
      <c r="K179" s="257"/>
      <c r="L179" s="262"/>
      <c r="M179" s="263"/>
      <c r="N179" s="264"/>
      <c r="O179" s="264"/>
      <c r="P179" s="264"/>
      <c r="Q179" s="264"/>
      <c r="R179" s="264"/>
      <c r="S179" s="264"/>
      <c r="T179" s="26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6" t="s">
        <v>172</v>
      </c>
      <c r="AU179" s="266" t="s">
        <v>82</v>
      </c>
      <c r="AV179" s="14" t="s">
        <v>82</v>
      </c>
      <c r="AW179" s="14" t="s">
        <v>30</v>
      </c>
      <c r="AX179" s="14" t="s">
        <v>73</v>
      </c>
      <c r="AY179" s="266" t="s">
        <v>150</v>
      </c>
    </row>
    <row r="180" s="14" customFormat="1">
      <c r="A180" s="14"/>
      <c r="B180" s="256"/>
      <c r="C180" s="257"/>
      <c r="D180" s="240" t="s">
        <v>172</v>
      </c>
      <c r="E180" s="258" t="s">
        <v>1</v>
      </c>
      <c r="F180" s="259" t="s">
        <v>232</v>
      </c>
      <c r="G180" s="257"/>
      <c r="H180" s="260">
        <v>4.5</v>
      </c>
      <c r="I180" s="261"/>
      <c r="J180" s="257"/>
      <c r="K180" s="257"/>
      <c r="L180" s="262"/>
      <c r="M180" s="263"/>
      <c r="N180" s="264"/>
      <c r="O180" s="264"/>
      <c r="P180" s="264"/>
      <c r="Q180" s="264"/>
      <c r="R180" s="264"/>
      <c r="S180" s="264"/>
      <c r="T180" s="26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6" t="s">
        <v>172</v>
      </c>
      <c r="AU180" s="266" t="s">
        <v>82</v>
      </c>
      <c r="AV180" s="14" t="s">
        <v>82</v>
      </c>
      <c r="AW180" s="14" t="s">
        <v>30</v>
      </c>
      <c r="AX180" s="14" t="s">
        <v>73</v>
      </c>
      <c r="AY180" s="266" t="s">
        <v>150</v>
      </c>
    </row>
    <row r="181" s="15" customFormat="1">
      <c r="A181" s="15"/>
      <c r="B181" s="267"/>
      <c r="C181" s="268"/>
      <c r="D181" s="240" t="s">
        <v>172</v>
      </c>
      <c r="E181" s="269" t="s">
        <v>1</v>
      </c>
      <c r="F181" s="270" t="s">
        <v>204</v>
      </c>
      <c r="G181" s="268"/>
      <c r="H181" s="271">
        <v>53.740000000000002</v>
      </c>
      <c r="I181" s="272"/>
      <c r="J181" s="268"/>
      <c r="K181" s="268"/>
      <c r="L181" s="273"/>
      <c r="M181" s="274"/>
      <c r="N181" s="275"/>
      <c r="O181" s="275"/>
      <c r="P181" s="275"/>
      <c r="Q181" s="275"/>
      <c r="R181" s="275"/>
      <c r="S181" s="275"/>
      <c r="T181" s="27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7" t="s">
        <v>172</v>
      </c>
      <c r="AU181" s="277" t="s">
        <v>82</v>
      </c>
      <c r="AV181" s="15" t="s">
        <v>157</v>
      </c>
      <c r="AW181" s="15" t="s">
        <v>30</v>
      </c>
      <c r="AX181" s="15" t="s">
        <v>80</v>
      </c>
      <c r="AY181" s="277" t="s">
        <v>150</v>
      </c>
    </row>
    <row r="182" s="2" customFormat="1">
      <c r="A182" s="38"/>
      <c r="B182" s="39"/>
      <c r="C182" s="227" t="s">
        <v>233</v>
      </c>
      <c r="D182" s="227" t="s">
        <v>152</v>
      </c>
      <c r="E182" s="228" t="s">
        <v>234</v>
      </c>
      <c r="F182" s="229" t="s">
        <v>235</v>
      </c>
      <c r="G182" s="230" t="s">
        <v>177</v>
      </c>
      <c r="H182" s="231">
        <v>15.119999999999999</v>
      </c>
      <c r="I182" s="232"/>
      <c r="J182" s="233">
        <f>ROUND(I182*H182,2)</f>
        <v>0</v>
      </c>
      <c r="K182" s="229" t="s">
        <v>156</v>
      </c>
      <c r="L182" s="44"/>
      <c r="M182" s="234" t="s">
        <v>1</v>
      </c>
      <c r="N182" s="235" t="s">
        <v>38</v>
      </c>
      <c r="O182" s="91"/>
      <c r="P182" s="236">
        <f>O182*H182</f>
        <v>0</v>
      </c>
      <c r="Q182" s="236">
        <v>0.048000000000000001</v>
      </c>
      <c r="R182" s="236">
        <f>Q182*H182</f>
        <v>0.72575999999999996</v>
      </c>
      <c r="S182" s="236">
        <v>0.048000000000000001</v>
      </c>
      <c r="T182" s="237">
        <f>S182*H182</f>
        <v>0.72575999999999996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8" t="s">
        <v>157</v>
      </c>
      <c r="AT182" s="238" t="s">
        <v>152</v>
      </c>
      <c r="AU182" s="238" t="s">
        <v>82</v>
      </c>
      <c r="AY182" s="17" t="s">
        <v>150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80</v>
      </c>
      <c r="BK182" s="239">
        <f>ROUND(I182*H182,2)</f>
        <v>0</v>
      </c>
      <c r="BL182" s="17" t="s">
        <v>157</v>
      </c>
      <c r="BM182" s="238" t="s">
        <v>236</v>
      </c>
    </row>
    <row r="183" s="2" customFormat="1">
      <c r="A183" s="38"/>
      <c r="B183" s="39"/>
      <c r="C183" s="40"/>
      <c r="D183" s="240" t="s">
        <v>159</v>
      </c>
      <c r="E183" s="40"/>
      <c r="F183" s="241" t="s">
        <v>237</v>
      </c>
      <c r="G183" s="40"/>
      <c r="H183" s="40"/>
      <c r="I183" s="242"/>
      <c r="J183" s="40"/>
      <c r="K183" s="40"/>
      <c r="L183" s="44"/>
      <c r="M183" s="243"/>
      <c r="N183" s="244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159</v>
      </c>
      <c r="AU183" s="17" t="s">
        <v>82</v>
      </c>
    </row>
    <row r="184" s="13" customFormat="1">
      <c r="A184" s="13"/>
      <c r="B184" s="246"/>
      <c r="C184" s="247"/>
      <c r="D184" s="240" t="s">
        <v>172</v>
      </c>
      <c r="E184" s="248" t="s">
        <v>1</v>
      </c>
      <c r="F184" s="249" t="s">
        <v>226</v>
      </c>
      <c r="G184" s="247"/>
      <c r="H184" s="248" t="s">
        <v>1</v>
      </c>
      <c r="I184" s="250"/>
      <c r="J184" s="247"/>
      <c r="K184" s="247"/>
      <c r="L184" s="251"/>
      <c r="M184" s="252"/>
      <c r="N184" s="253"/>
      <c r="O184" s="253"/>
      <c r="P184" s="253"/>
      <c r="Q184" s="253"/>
      <c r="R184" s="253"/>
      <c r="S184" s="253"/>
      <c r="T184" s="25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5" t="s">
        <v>172</v>
      </c>
      <c r="AU184" s="255" t="s">
        <v>82</v>
      </c>
      <c r="AV184" s="13" t="s">
        <v>80</v>
      </c>
      <c r="AW184" s="13" t="s">
        <v>30</v>
      </c>
      <c r="AX184" s="13" t="s">
        <v>73</v>
      </c>
      <c r="AY184" s="255" t="s">
        <v>150</v>
      </c>
    </row>
    <row r="185" s="14" customFormat="1">
      <c r="A185" s="14"/>
      <c r="B185" s="256"/>
      <c r="C185" s="257"/>
      <c r="D185" s="240" t="s">
        <v>172</v>
      </c>
      <c r="E185" s="258" t="s">
        <v>1</v>
      </c>
      <c r="F185" s="259" t="s">
        <v>227</v>
      </c>
      <c r="G185" s="257"/>
      <c r="H185" s="260">
        <v>7.6399999999999997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6" t="s">
        <v>172</v>
      </c>
      <c r="AU185" s="266" t="s">
        <v>82</v>
      </c>
      <c r="AV185" s="14" t="s">
        <v>82</v>
      </c>
      <c r="AW185" s="14" t="s">
        <v>30</v>
      </c>
      <c r="AX185" s="14" t="s">
        <v>73</v>
      </c>
      <c r="AY185" s="266" t="s">
        <v>150</v>
      </c>
    </row>
    <row r="186" s="13" customFormat="1">
      <c r="A186" s="13"/>
      <c r="B186" s="246"/>
      <c r="C186" s="247"/>
      <c r="D186" s="240" t="s">
        <v>172</v>
      </c>
      <c r="E186" s="248" t="s">
        <v>1</v>
      </c>
      <c r="F186" s="249" t="s">
        <v>228</v>
      </c>
      <c r="G186" s="247"/>
      <c r="H186" s="248" t="s">
        <v>1</v>
      </c>
      <c r="I186" s="250"/>
      <c r="J186" s="247"/>
      <c r="K186" s="247"/>
      <c r="L186" s="251"/>
      <c r="M186" s="252"/>
      <c r="N186" s="253"/>
      <c r="O186" s="253"/>
      <c r="P186" s="253"/>
      <c r="Q186" s="253"/>
      <c r="R186" s="253"/>
      <c r="S186" s="253"/>
      <c r="T186" s="25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5" t="s">
        <v>172</v>
      </c>
      <c r="AU186" s="255" t="s">
        <v>82</v>
      </c>
      <c r="AV186" s="13" t="s">
        <v>80</v>
      </c>
      <c r="AW186" s="13" t="s">
        <v>30</v>
      </c>
      <c r="AX186" s="13" t="s">
        <v>73</v>
      </c>
      <c r="AY186" s="255" t="s">
        <v>150</v>
      </c>
    </row>
    <row r="187" s="14" customFormat="1">
      <c r="A187" s="14"/>
      <c r="B187" s="256"/>
      <c r="C187" s="257"/>
      <c r="D187" s="240" t="s">
        <v>172</v>
      </c>
      <c r="E187" s="258" t="s">
        <v>1</v>
      </c>
      <c r="F187" s="259" t="s">
        <v>229</v>
      </c>
      <c r="G187" s="257"/>
      <c r="H187" s="260">
        <v>7.4800000000000004</v>
      </c>
      <c r="I187" s="261"/>
      <c r="J187" s="257"/>
      <c r="K187" s="257"/>
      <c r="L187" s="262"/>
      <c r="M187" s="263"/>
      <c r="N187" s="264"/>
      <c r="O187" s="264"/>
      <c r="P187" s="264"/>
      <c r="Q187" s="264"/>
      <c r="R187" s="264"/>
      <c r="S187" s="264"/>
      <c r="T187" s="26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6" t="s">
        <v>172</v>
      </c>
      <c r="AU187" s="266" t="s">
        <v>82</v>
      </c>
      <c r="AV187" s="14" t="s">
        <v>82</v>
      </c>
      <c r="AW187" s="14" t="s">
        <v>30</v>
      </c>
      <c r="AX187" s="14" t="s">
        <v>73</v>
      </c>
      <c r="AY187" s="266" t="s">
        <v>150</v>
      </c>
    </row>
    <row r="188" s="15" customFormat="1">
      <c r="A188" s="15"/>
      <c r="B188" s="267"/>
      <c r="C188" s="268"/>
      <c r="D188" s="240" t="s">
        <v>172</v>
      </c>
      <c r="E188" s="269" t="s">
        <v>1</v>
      </c>
      <c r="F188" s="270" t="s">
        <v>204</v>
      </c>
      <c r="G188" s="268"/>
      <c r="H188" s="271">
        <v>15.119999999999999</v>
      </c>
      <c r="I188" s="272"/>
      <c r="J188" s="268"/>
      <c r="K188" s="268"/>
      <c r="L188" s="273"/>
      <c r="M188" s="274"/>
      <c r="N188" s="275"/>
      <c r="O188" s="275"/>
      <c r="P188" s="275"/>
      <c r="Q188" s="275"/>
      <c r="R188" s="275"/>
      <c r="S188" s="275"/>
      <c r="T188" s="27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7" t="s">
        <v>172</v>
      </c>
      <c r="AU188" s="277" t="s">
        <v>82</v>
      </c>
      <c r="AV188" s="15" t="s">
        <v>157</v>
      </c>
      <c r="AW188" s="15" t="s">
        <v>30</v>
      </c>
      <c r="AX188" s="15" t="s">
        <v>80</v>
      </c>
      <c r="AY188" s="277" t="s">
        <v>150</v>
      </c>
    </row>
    <row r="189" s="2" customFormat="1">
      <c r="A189" s="38"/>
      <c r="B189" s="39"/>
      <c r="C189" s="227" t="s">
        <v>238</v>
      </c>
      <c r="D189" s="227" t="s">
        <v>152</v>
      </c>
      <c r="E189" s="228" t="s">
        <v>239</v>
      </c>
      <c r="F189" s="229" t="s">
        <v>240</v>
      </c>
      <c r="G189" s="230" t="s">
        <v>177</v>
      </c>
      <c r="H189" s="231">
        <v>20.789999999999999</v>
      </c>
      <c r="I189" s="232"/>
      <c r="J189" s="233">
        <f>ROUND(I189*H189,2)</f>
        <v>0</v>
      </c>
      <c r="K189" s="229" t="s">
        <v>156</v>
      </c>
      <c r="L189" s="44"/>
      <c r="M189" s="234" t="s">
        <v>1</v>
      </c>
      <c r="N189" s="235" t="s">
        <v>38</v>
      </c>
      <c r="O189" s="91"/>
      <c r="P189" s="236">
        <f>O189*H189</f>
        <v>0</v>
      </c>
      <c r="Q189" s="236">
        <v>0</v>
      </c>
      <c r="R189" s="236">
        <f>Q189*H189</f>
        <v>0</v>
      </c>
      <c r="S189" s="236">
        <v>0.023300000000000001</v>
      </c>
      <c r="T189" s="237">
        <f>S189*H189</f>
        <v>0.48440700000000003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8" t="s">
        <v>157</v>
      </c>
      <c r="AT189" s="238" t="s">
        <v>152</v>
      </c>
      <c r="AU189" s="238" t="s">
        <v>82</v>
      </c>
      <c r="AY189" s="17" t="s">
        <v>150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7" t="s">
        <v>80</v>
      </c>
      <c r="BK189" s="239">
        <f>ROUND(I189*H189,2)</f>
        <v>0</v>
      </c>
      <c r="BL189" s="17" t="s">
        <v>157</v>
      </c>
      <c r="BM189" s="238" t="s">
        <v>241</v>
      </c>
    </row>
    <row r="190" s="2" customFormat="1">
      <c r="A190" s="38"/>
      <c r="B190" s="39"/>
      <c r="C190" s="40"/>
      <c r="D190" s="240" t="s">
        <v>159</v>
      </c>
      <c r="E190" s="40"/>
      <c r="F190" s="241" t="s">
        <v>242</v>
      </c>
      <c r="G190" s="40"/>
      <c r="H190" s="40"/>
      <c r="I190" s="242"/>
      <c r="J190" s="40"/>
      <c r="K190" s="40"/>
      <c r="L190" s="44"/>
      <c r="M190" s="243"/>
      <c r="N190" s="244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159</v>
      </c>
      <c r="AU190" s="17" t="s">
        <v>82</v>
      </c>
    </row>
    <row r="191" s="13" customFormat="1">
      <c r="A191" s="13"/>
      <c r="B191" s="246"/>
      <c r="C191" s="247"/>
      <c r="D191" s="240" t="s">
        <v>172</v>
      </c>
      <c r="E191" s="248" t="s">
        <v>1</v>
      </c>
      <c r="F191" s="249" t="s">
        <v>226</v>
      </c>
      <c r="G191" s="247"/>
      <c r="H191" s="248" t="s">
        <v>1</v>
      </c>
      <c r="I191" s="250"/>
      <c r="J191" s="247"/>
      <c r="K191" s="247"/>
      <c r="L191" s="251"/>
      <c r="M191" s="252"/>
      <c r="N191" s="253"/>
      <c r="O191" s="253"/>
      <c r="P191" s="253"/>
      <c r="Q191" s="253"/>
      <c r="R191" s="253"/>
      <c r="S191" s="253"/>
      <c r="T191" s="25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5" t="s">
        <v>172</v>
      </c>
      <c r="AU191" s="255" t="s">
        <v>82</v>
      </c>
      <c r="AV191" s="13" t="s">
        <v>80</v>
      </c>
      <c r="AW191" s="13" t="s">
        <v>30</v>
      </c>
      <c r="AX191" s="13" t="s">
        <v>73</v>
      </c>
      <c r="AY191" s="255" t="s">
        <v>150</v>
      </c>
    </row>
    <row r="192" s="14" customFormat="1">
      <c r="A192" s="14"/>
      <c r="B192" s="256"/>
      <c r="C192" s="257"/>
      <c r="D192" s="240" t="s">
        <v>172</v>
      </c>
      <c r="E192" s="258" t="s">
        <v>1</v>
      </c>
      <c r="F192" s="259" t="s">
        <v>227</v>
      </c>
      <c r="G192" s="257"/>
      <c r="H192" s="260">
        <v>7.6399999999999997</v>
      </c>
      <c r="I192" s="261"/>
      <c r="J192" s="257"/>
      <c r="K192" s="257"/>
      <c r="L192" s="262"/>
      <c r="M192" s="263"/>
      <c r="N192" s="264"/>
      <c r="O192" s="264"/>
      <c r="P192" s="264"/>
      <c r="Q192" s="264"/>
      <c r="R192" s="264"/>
      <c r="S192" s="264"/>
      <c r="T192" s="26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6" t="s">
        <v>172</v>
      </c>
      <c r="AU192" s="266" t="s">
        <v>82</v>
      </c>
      <c r="AV192" s="14" t="s">
        <v>82</v>
      </c>
      <c r="AW192" s="14" t="s">
        <v>30</v>
      </c>
      <c r="AX192" s="14" t="s">
        <v>73</v>
      </c>
      <c r="AY192" s="266" t="s">
        <v>150</v>
      </c>
    </row>
    <row r="193" s="13" customFormat="1">
      <c r="A193" s="13"/>
      <c r="B193" s="246"/>
      <c r="C193" s="247"/>
      <c r="D193" s="240" t="s">
        <v>172</v>
      </c>
      <c r="E193" s="248" t="s">
        <v>1</v>
      </c>
      <c r="F193" s="249" t="s">
        <v>243</v>
      </c>
      <c r="G193" s="247"/>
      <c r="H193" s="248" t="s">
        <v>1</v>
      </c>
      <c r="I193" s="250"/>
      <c r="J193" s="247"/>
      <c r="K193" s="247"/>
      <c r="L193" s="251"/>
      <c r="M193" s="252"/>
      <c r="N193" s="253"/>
      <c r="O193" s="253"/>
      <c r="P193" s="253"/>
      <c r="Q193" s="253"/>
      <c r="R193" s="253"/>
      <c r="S193" s="253"/>
      <c r="T193" s="25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5" t="s">
        <v>172</v>
      </c>
      <c r="AU193" s="255" t="s">
        <v>82</v>
      </c>
      <c r="AV193" s="13" t="s">
        <v>80</v>
      </c>
      <c r="AW193" s="13" t="s">
        <v>30</v>
      </c>
      <c r="AX193" s="13" t="s">
        <v>73</v>
      </c>
      <c r="AY193" s="255" t="s">
        <v>150</v>
      </c>
    </row>
    <row r="194" s="14" customFormat="1">
      <c r="A194" s="14"/>
      <c r="B194" s="256"/>
      <c r="C194" s="257"/>
      <c r="D194" s="240" t="s">
        <v>172</v>
      </c>
      <c r="E194" s="258" t="s">
        <v>1</v>
      </c>
      <c r="F194" s="259" t="s">
        <v>195</v>
      </c>
      <c r="G194" s="257"/>
      <c r="H194" s="260">
        <v>1.6799999999999999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6" t="s">
        <v>172</v>
      </c>
      <c r="AU194" s="266" t="s">
        <v>82</v>
      </c>
      <c r="AV194" s="14" t="s">
        <v>82</v>
      </c>
      <c r="AW194" s="14" t="s">
        <v>30</v>
      </c>
      <c r="AX194" s="14" t="s">
        <v>73</v>
      </c>
      <c r="AY194" s="266" t="s">
        <v>150</v>
      </c>
    </row>
    <row r="195" s="14" customFormat="1">
      <c r="A195" s="14"/>
      <c r="B195" s="256"/>
      <c r="C195" s="257"/>
      <c r="D195" s="240" t="s">
        <v>172</v>
      </c>
      <c r="E195" s="258" t="s">
        <v>1</v>
      </c>
      <c r="F195" s="259" t="s">
        <v>244</v>
      </c>
      <c r="G195" s="257"/>
      <c r="H195" s="260">
        <v>9.2200000000000006</v>
      </c>
      <c r="I195" s="261"/>
      <c r="J195" s="257"/>
      <c r="K195" s="257"/>
      <c r="L195" s="262"/>
      <c r="M195" s="263"/>
      <c r="N195" s="264"/>
      <c r="O195" s="264"/>
      <c r="P195" s="264"/>
      <c r="Q195" s="264"/>
      <c r="R195" s="264"/>
      <c r="S195" s="264"/>
      <c r="T195" s="26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6" t="s">
        <v>172</v>
      </c>
      <c r="AU195" s="266" t="s">
        <v>82</v>
      </c>
      <c r="AV195" s="14" t="s">
        <v>82</v>
      </c>
      <c r="AW195" s="14" t="s">
        <v>30</v>
      </c>
      <c r="AX195" s="14" t="s">
        <v>73</v>
      </c>
      <c r="AY195" s="266" t="s">
        <v>150</v>
      </c>
    </row>
    <row r="196" s="14" customFormat="1">
      <c r="A196" s="14"/>
      <c r="B196" s="256"/>
      <c r="C196" s="257"/>
      <c r="D196" s="240" t="s">
        <v>172</v>
      </c>
      <c r="E196" s="258" t="s">
        <v>1</v>
      </c>
      <c r="F196" s="259" t="s">
        <v>200</v>
      </c>
      <c r="G196" s="257"/>
      <c r="H196" s="260">
        <v>2.25</v>
      </c>
      <c r="I196" s="261"/>
      <c r="J196" s="257"/>
      <c r="K196" s="257"/>
      <c r="L196" s="262"/>
      <c r="M196" s="263"/>
      <c r="N196" s="264"/>
      <c r="O196" s="264"/>
      <c r="P196" s="264"/>
      <c r="Q196" s="264"/>
      <c r="R196" s="264"/>
      <c r="S196" s="264"/>
      <c r="T196" s="26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6" t="s">
        <v>172</v>
      </c>
      <c r="AU196" s="266" t="s">
        <v>82</v>
      </c>
      <c r="AV196" s="14" t="s">
        <v>82</v>
      </c>
      <c r="AW196" s="14" t="s">
        <v>30</v>
      </c>
      <c r="AX196" s="14" t="s">
        <v>73</v>
      </c>
      <c r="AY196" s="266" t="s">
        <v>150</v>
      </c>
    </row>
    <row r="197" s="15" customFormat="1">
      <c r="A197" s="15"/>
      <c r="B197" s="267"/>
      <c r="C197" s="268"/>
      <c r="D197" s="240" t="s">
        <v>172</v>
      </c>
      <c r="E197" s="269" t="s">
        <v>1</v>
      </c>
      <c r="F197" s="270" t="s">
        <v>204</v>
      </c>
      <c r="G197" s="268"/>
      <c r="H197" s="271">
        <v>20.789999999999999</v>
      </c>
      <c r="I197" s="272"/>
      <c r="J197" s="268"/>
      <c r="K197" s="268"/>
      <c r="L197" s="273"/>
      <c r="M197" s="274"/>
      <c r="N197" s="275"/>
      <c r="O197" s="275"/>
      <c r="P197" s="275"/>
      <c r="Q197" s="275"/>
      <c r="R197" s="275"/>
      <c r="S197" s="275"/>
      <c r="T197" s="276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7" t="s">
        <v>172</v>
      </c>
      <c r="AU197" s="277" t="s">
        <v>82</v>
      </c>
      <c r="AV197" s="15" t="s">
        <v>157</v>
      </c>
      <c r="AW197" s="15" t="s">
        <v>30</v>
      </c>
      <c r="AX197" s="15" t="s">
        <v>80</v>
      </c>
      <c r="AY197" s="277" t="s">
        <v>150</v>
      </c>
    </row>
    <row r="198" s="2" customFormat="1">
      <c r="A198" s="38"/>
      <c r="B198" s="39"/>
      <c r="C198" s="227" t="s">
        <v>245</v>
      </c>
      <c r="D198" s="227" t="s">
        <v>152</v>
      </c>
      <c r="E198" s="228" t="s">
        <v>246</v>
      </c>
      <c r="F198" s="229" t="s">
        <v>247</v>
      </c>
      <c r="G198" s="230" t="s">
        <v>177</v>
      </c>
      <c r="H198" s="231">
        <v>6.96</v>
      </c>
      <c r="I198" s="232"/>
      <c r="J198" s="233">
        <f>ROUND(I198*H198,2)</f>
        <v>0</v>
      </c>
      <c r="K198" s="229" t="s">
        <v>156</v>
      </c>
      <c r="L198" s="44"/>
      <c r="M198" s="234" t="s">
        <v>1</v>
      </c>
      <c r="N198" s="235" t="s">
        <v>38</v>
      </c>
      <c r="O198" s="91"/>
      <c r="P198" s="236">
        <f>O198*H198</f>
        <v>0</v>
      </c>
      <c r="Q198" s="236">
        <v>0</v>
      </c>
      <c r="R198" s="236">
        <f>Q198*H198</f>
        <v>0</v>
      </c>
      <c r="S198" s="236">
        <v>0.077899999999999997</v>
      </c>
      <c r="T198" s="237">
        <f>S198*H198</f>
        <v>0.542184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8" t="s">
        <v>157</v>
      </c>
      <c r="AT198" s="238" t="s">
        <v>152</v>
      </c>
      <c r="AU198" s="238" t="s">
        <v>82</v>
      </c>
      <c r="AY198" s="17" t="s">
        <v>150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7" t="s">
        <v>80</v>
      </c>
      <c r="BK198" s="239">
        <f>ROUND(I198*H198,2)</f>
        <v>0</v>
      </c>
      <c r="BL198" s="17" t="s">
        <v>157</v>
      </c>
      <c r="BM198" s="238" t="s">
        <v>248</v>
      </c>
    </row>
    <row r="199" s="2" customFormat="1">
      <c r="A199" s="38"/>
      <c r="B199" s="39"/>
      <c r="C199" s="40"/>
      <c r="D199" s="240" t="s">
        <v>159</v>
      </c>
      <c r="E199" s="40"/>
      <c r="F199" s="241" t="s">
        <v>249</v>
      </c>
      <c r="G199" s="40"/>
      <c r="H199" s="40"/>
      <c r="I199" s="242"/>
      <c r="J199" s="40"/>
      <c r="K199" s="40"/>
      <c r="L199" s="44"/>
      <c r="M199" s="243"/>
      <c r="N199" s="244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159</v>
      </c>
      <c r="AU199" s="17" t="s">
        <v>82</v>
      </c>
    </row>
    <row r="200" s="13" customFormat="1">
      <c r="A200" s="13"/>
      <c r="B200" s="246"/>
      <c r="C200" s="247"/>
      <c r="D200" s="240" t="s">
        <v>172</v>
      </c>
      <c r="E200" s="248" t="s">
        <v>1</v>
      </c>
      <c r="F200" s="249" t="s">
        <v>222</v>
      </c>
      <c r="G200" s="247"/>
      <c r="H200" s="248" t="s">
        <v>1</v>
      </c>
      <c r="I200" s="250"/>
      <c r="J200" s="247"/>
      <c r="K200" s="247"/>
      <c r="L200" s="251"/>
      <c r="M200" s="252"/>
      <c r="N200" s="253"/>
      <c r="O200" s="253"/>
      <c r="P200" s="253"/>
      <c r="Q200" s="253"/>
      <c r="R200" s="253"/>
      <c r="S200" s="253"/>
      <c r="T200" s="25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5" t="s">
        <v>172</v>
      </c>
      <c r="AU200" s="255" t="s">
        <v>82</v>
      </c>
      <c r="AV200" s="13" t="s">
        <v>80</v>
      </c>
      <c r="AW200" s="13" t="s">
        <v>30</v>
      </c>
      <c r="AX200" s="13" t="s">
        <v>73</v>
      </c>
      <c r="AY200" s="255" t="s">
        <v>150</v>
      </c>
    </row>
    <row r="201" s="14" customFormat="1">
      <c r="A201" s="14"/>
      <c r="B201" s="256"/>
      <c r="C201" s="257"/>
      <c r="D201" s="240" t="s">
        <v>172</v>
      </c>
      <c r="E201" s="258" t="s">
        <v>1</v>
      </c>
      <c r="F201" s="259" t="s">
        <v>250</v>
      </c>
      <c r="G201" s="257"/>
      <c r="H201" s="260">
        <v>6.96</v>
      </c>
      <c r="I201" s="261"/>
      <c r="J201" s="257"/>
      <c r="K201" s="257"/>
      <c r="L201" s="262"/>
      <c r="M201" s="263"/>
      <c r="N201" s="264"/>
      <c r="O201" s="264"/>
      <c r="P201" s="264"/>
      <c r="Q201" s="264"/>
      <c r="R201" s="264"/>
      <c r="S201" s="264"/>
      <c r="T201" s="26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6" t="s">
        <v>172</v>
      </c>
      <c r="AU201" s="266" t="s">
        <v>82</v>
      </c>
      <c r="AV201" s="14" t="s">
        <v>82</v>
      </c>
      <c r="AW201" s="14" t="s">
        <v>30</v>
      </c>
      <c r="AX201" s="14" t="s">
        <v>80</v>
      </c>
      <c r="AY201" s="266" t="s">
        <v>150</v>
      </c>
    </row>
    <row r="202" s="2" customFormat="1">
      <c r="A202" s="38"/>
      <c r="B202" s="39"/>
      <c r="C202" s="227" t="s">
        <v>251</v>
      </c>
      <c r="D202" s="227" t="s">
        <v>152</v>
      </c>
      <c r="E202" s="228" t="s">
        <v>252</v>
      </c>
      <c r="F202" s="229" t="s">
        <v>253</v>
      </c>
      <c r="G202" s="230" t="s">
        <v>177</v>
      </c>
      <c r="H202" s="231">
        <v>6.96</v>
      </c>
      <c r="I202" s="232"/>
      <c r="J202" s="233">
        <f>ROUND(I202*H202,2)</f>
        <v>0</v>
      </c>
      <c r="K202" s="229" t="s">
        <v>156</v>
      </c>
      <c r="L202" s="44"/>
      <c r="M202" s="234" t="s">
        <v>1</v>
      </c>
      <c r="N202" s="235" t="s">
        <v>38</v>
      </c>
      <c r="O202" s="91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8" t="s">
        <v>157</v>
      </c>
      <c r="AT202" s="238" t="s">
        <v>152</v>
      </c>
      <c r="AU202" s="238" t="s">
        <v>82</v>
      </c>
      <c r="AY202" s="17" t="s">
        <v>150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7" t="s">
        <v>80</v>
      </c>
      <c r="BK202" s="239">
        <f>ROUND(I202*H202,2)</f>
        <v>0</v>
      </c>
      <c r="BL202" s="17" t="s">
        <v>157</v>
      </c>
      <c r="BM202" s="238" t="s">
        <v>254</v>
      </c>
    </row>
    <row r="203" s="2" customFormat="1">
      <c r="A203" s="38"/>
      <c r="B203" s="39"/>
      <c r="C203" s="40"/>
      <c r="D203" s="240" t="s">
        <v>159</v>
      </c>
      <c r="E203" s="40"/>
      <c r="F203" s="241" t="s">
        <v>255</v>
      </c>
      <c r="G203" s="40"/>
      <c r="H203" s="40"/>
      <c r="I203" s="242"/>
      <c r="J203" s="40"/>
      <c r="K203" s="40"/>
      <c r="L203" s="44"/>
      <c r="M203" s="243"/>
      <c r="N203" s="244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159</v>
      </c>
      <c r="AU203" s="17" t="s">
        <v>82</v>
      </c>
    </row>
    <row r="204" s="2" customFormat="1">
      <c r="A204" s="38"/>
      <c r="B204" s="39"/>
      <c r="C204" s="227" t="s">
        <v>256</v>
      </c>
      <c r="D204" s="227" t="s">
        <v>152</v>
      </c>
      <c r="E204" s="228" t="s">
        <v>257</v>
      </c>
      <c r="F204" s="229" t="s">
        <v>258</v>
      </c>
      <c r="G204" s="230" t="s">
        <v>177</v>
      </c>
      <c r="H204" s="231">
        <v>6.96</v>
      </c>
      <c r="I204" s="232"/>
      <c r="J204" s="233">
        <f>ROUND(I204*H204,2)</f>
        <v>0</v>
      </c>
      <c r="K204" s="229" t="s">
        <v>156</v>
      </c>
      <c r="L204" s="44"/>
      <c r="M204" s="234" t="s">
        <v>1</v>
      </c>
      <c r="N204" s="235" t="s">
        <v>38</v>
      </c>
      <c r="O204" s="91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8" t="s">
        <v>157</v>
      </c>
      <c r="AT204" s="238" t="s">
        <v>152</v>
      </c>
      <c r="AU204" s="238" t="s">
        <v>82</v>
      </c>
      <c r="AY204" s="17" t="s">
        <v>150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7" t="s">
        <v>80</v>
      </c>
      <c r="BK204" s="239">
        <f>ROUND(I204*H204,2)</f>
        <v>0</v>
      </c>
      <c r="BL204" s="17" t="s">
        <v>157</v>
      </c>
      <c r="BM204" s="238" t="s">
        <v>259</v>
      </c>
    </row>
    <row r="205" s="2" customFormat="1">
      <c r="A205" s="38"/>
      <c r="B205" s="39"/>
      <c r="C205" s="40"/>
      <c r="D205" s="240" t="s">
        <v>159</v>
      </c>
      <c r="E205" s="40"/>
      <c r="F205" s="241" t="s">
        <v>260</v>
      </c>
      <c r="G205" s="40"/>
      <c r="H205" s="40"/>
      <c r="I205" s="242"/>
      <c r="J205" s="40"/>
      <c r="K205" s="40"/>
      <c r="L205" s="44"/>
      <c r="M205" s="243"/>
      <c r="N205" s="244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159</v>
      </c>
      <c r="AU205" s="17" t="s">
        <v>82</v>
      </c>
    </row>
    <row r="206" s="2" customFormat="1">
      <c r="A206" s="38"/>
      <c r="B206" s="39"/>
      <c r="C206" s="227" t="s">
        <v>8</v>
      </c>
      <c r="D206" s="227" t="s">
        <v>152</v>
      </c>
      <c r="E206" s="228" t="s">
        <v>261</v>
      </c>
      <c r="F206" s="229" t="s">
        <v>262</v>
      </c>
      <c r="G206" s="230" t="s">
        <v>167</v>
      </c>
      <c r="H206" s="231">
        <v>1</v>
      </c>
      <c r="I206" s="232"/>
      <c r="J206" s="233">
        <f>ROUND(I206*H206,2)</f>
        <v>0</v>
      </c>
      <c r="K206" s="229" t="s">
        <v>156</v>
      </c>
      <c r="L206" s="44"/>
      <c r="M206" s="234" t="s">
        <v>1</v>
      </c>
      <c r="N206" s="235" t="s">
        <v>38</v>
      </c>
      <c r="O206" s="91"/>
      <c r="P206" s="236">
        <f>O206*H206</f>
        <v>0</v>
      </c>
      <c r="Q206" s="236">
        <v>0.50375000000000003</v>
      </c>
      <c r="R206" s="236">
        <f>Q206*H206</f>
        <v>0.50375000000000003</v>
      </c>
      <c r="S206" s="236">
        <v>2.5</v>
      </c>
      <c r="T206" s="237">
        <f>S206*H206</f>
        <v>2.5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8" t="s">
        <v>157</v>
      </c>
      <c r="AT206" s="238" t="s">
        <v>152</v>
      </c>
      <c r="AU206" s="238" t="s">
        <v>82</v>
      </c>
      <c r="AY206" s="17" t="s">
        <v>150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7" t="s">
        <v>80</v>
      </c>
      <c r="BK206" s="239">
        <f>ROUND(I206*H206,2)</f>
        <v>0</v>
      </c>
      <c r="BL206" s="17" t="s">
        <v>157</v>
      </c>
      <c r="BM206" s="238" t="s">
        <v>263</v>
      </c>
    </row>
    <row r="207" s="2" customFormat="1">
      <c r="A207" s="38"/>
      <c r="B207" s="39"/>
      <c r="C207" s="40"/>
      <c r="D207" s="240" t="s">
        <v>159</v>
      </c>
      <c r="E207" s="40"/>
      <c r="F207" s="241" t="s">
        <v>264</v>
      </c>
      <c r="G207" s="40"/>
      <c r="H207" s="40"/>
      <c r="I207" s="242"/>
      <c r="J207" s="40"/>
      <c r="K207" s="40"/>
      <c r="L207" s="44"/>
      <c r="M207" s="243"/>
      <c r="N207" s="244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159</v>
      </c>
      <c r="AU207" s="17" t="s">
        <v>82</v>
      </c>
    </row>
    <row r="208" s="13" customFormat="1">
      <c r="A208" s="13"/>
      <c r="B208" s="246"/>
      <c r="C208" s="247"/>
      <c r="D208" s="240" t="s">
        <v>172</v>
      </c>
      <c r="E208" s="248" t="s">
        <v>1</v>
      </c>
      <c r="F208" s="249" t="s">
        <v>265</v>
      </c>
      <c r="G208" s="247"/>
      <c r="H208" s="248" t="s">
        <v>1</v>
      </c>
      <c r="I208" s="250"/>
      <c r="J208" s="247"/>
      <c r="K208" s="247"/>
      <c r="L208" s="251"/>
      <c r="M208" s="252"/>
      <c r="N208" s="253"/>
      <c r="O208" s="253"/>
      <c r="P208" s="253"/>
      <c r="Q208" s="253"/>
      <c r="R208" s="253"/>
      <c r="S208" s="253"/>
      <c r="T208" s="25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5" t="s">
        <v>172</v>
      </c>
      <c r="AU208" s="255" t="s">
        <v>82</v>
      </c>
      <c r="AV208" s="13" t="s">
        <v>80</v>
      </c>
      <c r="AW208" s="13" t="s">
        <v>30</v>
      </c>
      <c r="AX208" s="13" t="s">
        <v>73</v>
      </c>
      <c r="AY208" s="255" t="s">
        <v>150</v>
      </c>
    </row>
    <row r="209" s="14" customFormat="1">
      <c r="A209" s="14"/>
      <c r="B209" s="256"/>
      <c r="C209" s="257"/>
      <c r="D209" s="240" t="s">
        <v>172</v>
      </c>
      <c r="E209" s="258" t="s">
        <v>1</v>
      </c>
      <c r="F209" s="259" t="s">
        <v>266</v>
      </c>
      <c r="G209" s="257"/>
      <c r="H209" s="260">
        <v>1</v>
      </c>
      <c r="I209" s="261"/>
      <c r="J209" s="257"/>
      <c r="K209" s="257"/>
      <c r="L209" s="262"/>
      <c r="M209" s="263"/>
      <c r="N209" s="264"/>
      <c r="O209" s="264"/>
      <c r="P209" s="264"/>
      <c r="Q209" s="264"/>
      <c r="R209" s="264"/>
      <c r="S209" s="264"/>
      <c r="T209" s="26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6" t="s">
        <v>172</v>
      </c>
      <c r="AU209" s="266" t="s">
        <v>82</v>
      </c>
      <c r="AV209" s="14" t="s">
        <v>82</v>
      </c>
      <c r="AW209" s="14" t="s">
        <v>30</v>
      </c>
      <c r="AX209" s="14" t="s">
        <v>80</v>
      </c>
      <c r="AY209" s="266" t="s">
        <v>150</v>
      </c>
    </row>
    <row r="210" s="2" customFormat="1" ht="16.5" customHeight="1">
      <c r="A210" s="38"/>
      <c r="B210" s="39"/>
      <c r="C210" s="278" t="s">
        <v>267</v>
      </c>
      <c r="D210" s="278" t="s">
        <v>268</v>
      </c>
      <c r="E210" s="279" t="s">
        <v>269</v>
      </c>
      <c r="F210" s="280" t="s">
        <v>270</v>
      </c>
      <c r="G210" s="281" t="s">
        <v>184</v>
      </c>
      <c r="H210" s="282">
        <v>0.5</v>
      </c>
      <c r="I210" s="283"/>
      <c r="J210" s="284">
        <f>ROUND(I210*H210,2)</f>
        <v>0</v>
      </c>
      <c r="K210" s="280" t="s">
        <v>156</v>
      </c>
      <c r="L210" s="285"/>
      <c r="M210" s="286" t="s">
        <v>1</v>
      </c>
      <c r="N210" s="287" t="s">
        <v>38</v>
      </c>
      <c r="O210" s="91"/>
      <c r="P210" s="236">
        <f>O210*H210</f>
        <v>0</v>
      </c>
      <c r="Q210" s="236">
        <v>1</v>
      </c>
      <c r="R210" s="236">
        <f>Q210*H210</f>
        <v>0.5</v>
      </c>
      <c r="S210" s="236">
        <v>0</v>
      </c>
      <c r="T210" s="23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8" t="s">
        <v>213</v>
      </c>
      <c r="AT210" s="238" t="s">
        <v>268</v>
      </c>
      <c r="AU210" s="238" t="s">
        <v>82</v>
      </c>
      <c r="AY210" s="17" t="s">
        <v>150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7" t="s">
        <v>80</v>
      </c>
      <c r="BK210" s="239">
        <f>ROUND(I210*H210,2)</f>
        <v>0</v>
      </c>
      <c r="BL210" s="17" t="s">
        <v>157</v>
      </c>
      <c r="BM210" s="238" t="s">
        <v>271</v>
      </c>
    </row>
    <row r="211" s="2" customFormat="1">
      <c r="A211" s="38"/>
      <c r="B211" s="39"/>
      <c r="C211" s="40"/>
      <c r="D211" s="240" t="s">
        <v>159</v>
      </c>
      <c r="E211" s="40"/>
      <c r="F211" s="241" t="s">
        <v>270</v>
      </c>
      <c r="G211" s="40"/>
      <c r="H211" s="40"/>
      <c r="I211" s="242"/>
      <c r="J211" s="40"/>
      <c r="K211" s="40"/>
      <c r="L211" s="44"/>
      <c r="M211" s="243"/>
      <c r="N211" s="244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159</v>
      </c>
      <c r="AU211" s="17" t="s">
        <v>82</v>
      </c>
    </row>
    <row r="212" s="13" customFormat="1">
      <c r="A212" s="13"/>
      <c r="B212" s="246"/>
      <c r="C212" s="247"/>
      <c r="D212" s="240" t="s">
        <v>172</v>
      </c>
      <c r="E212" s="248" t="s">
        <v>1</v>
      </c>
      <c r="F212" s="249" t="s">
        <v>272</v>
      </c>
      <c r="G212" s="247"/>
      <c r="H212" s="248" t="s">
        <v>1</v>
      </c>
      <c r="I212" s="250"/>
      <c r="J212" s="247"/>
      <c r="K212" s="247"/>
      <c r="L212" s="251"/>
      <c r="M212" s="252"/>
      <c r="N212" s="253"/>
      <c r="O212" s="253"/>
      <c r="P212" s="253"/>
      <c r="Q212" s="253"/>
      <c r="R212" s="253"/>
      <c r="S212" s="253"/>
      <c r="T212" s="25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5" t="s">
        <v>172</v>
      </c>
      <c r="AU212" s="255" t="s">
        <v>82</v>
      </c>
      <c r="AV212" s="13" t="s">
        <v>80</v>
      </c>
      <c r="AW212" s="13" t="s">
        <v>30</v>
      </c>
      <c r="AX212" s="13" t="s">
        <v>73</v>
      </c>
      <c r="AY212" s="255" t="s">
        <v>150</v>
      </c>
    </row>
    <row r="213" s="13" customFormat="1">
      <c r="A213" s="13"/>
      <c r="B213" s="246"/>
      <c r="C213" s="247"/>
      <c r="D213" s="240" t="s">
        <v>172</v>
      </c>
      <c r="E213" s="248" t="s">
        <v>1</v>
      </c>
      <c r="F213" s="249" t="s">
        <v>273</v>
      </c>
      <c r="G213" s="247"/>
      <c r="H213" s="248" t="s">
        <v>1</v>
      </c>
      <c r="I213" s="250"/>
      <c r="J213" s="247"/>
      <c r="K213" s="247"/>
      <c r="L213" s="251"/>
      <c r="M213" s="252"/>
      <c r="N213" s="253"/>
      <c r="O213" s="253"/>
      <c r="P213" s="253"/>
      <c r="Q213" s="253"/>
      <c r="R213" s="253"/>
      <c r="S213" s="253"/>
      <c r="T213" s="25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5" t="s">
        <v>172</v>
      </c>
      <c r="AU213" s="255" t="s">
        <v>82</v>
      </c>
      <c r="AV213" s="13" t="s">
        <v>80</v>
      </c>
      <c r="AW213" s="13" t="s">
        <v>30</v>
      </c>
      <c r="AX213" s="13" t="s">
        <v>73</v>
      </c>
      <c r="AY213" s="255" t="s">
        <v>150</v>
      </c>
    </row>
    <row r="214" s="14" customFormat="1">
      <c r="A214" s="14"/>
      <c r="B214" s="256"/>
      <c r="C214" s="257"/>
      <c r="D214" s="240" t="s">
        <v>172</v>
      </c>
      <c r="E214" s="258" t="s">
        <v>1</v>
      </c>
      <c r="F214" s="259" t="s">
        <v>274</v>
      </c>
      <c r="G214" s="257"/>
      <c r="H214" s="260">
        <v>0.5</v>
      </c>
      <c r="I214" s="261"/>
      <c r="J214" s="257"/>
      <c r="K214" s="257"/>
      <c r="L214" s="262"/>
      <c r="M214" s="263"/>
      <c r="N214" s="264"/>
      <c r="O214" s="264"/>
      <c r="P214" s="264"/>
      <c r="Q214" s="264"/>
      <c r="R214" s="264"/>
      <c r="S214" s="264"/>
      <c r="T214" s="26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6" t="s">
        <v>172</v>
      </c>
      <c r="AU214" s="266" t="s">
        <v>82</v>
      </c>
      <c r="AV214" s="14" t="s">
        <v>82</v>
      </c>
      <c r="AW214" s="14" t="s">
        <v>30</v>
      </c>
      <c r="AX214" s="14" t="s">
        <v>80</v>
      </c>
      <c r="AY214" s="266" t="s">
        <v>150</v>
      </c>
    </row>
    <row r="215" s="2" customFormat="1">
      <c r="A215" s="38"/>
      <c r="B215" s="39"/>
      <c r="C215" s="227" t="s">
        <v>275</v>
      </c>
      <c r="D215" s="227" t="s">
        <v>152</v>
      </c>
      <c r="E215" s="228" t="s">
        <v>276</v>
      </c>
      <c r="F215" s="229" t="s">
        <v>277</v>
      </c>
      <c r="G215" s="230" t="s">
        <v>177</v>
      </c>
      <c r="H215" s="231">
        <v>22.789999999999999</v>
      </c>
      <c r="I215" s="232"/>
      <c r="J215" s="233">
        <f>ROUND(I215*H215,2)</f>
        <v>0</v>
      </c>
      <c r="K215" s="229" t="s">
        <v>156</v>
      </c>
      <c r="L215" s="44"/>
      <c r="M215" s="234" t="s">
        <v>1</v>
      </c>
      <c r="N215" s="235" t="s">
        <v>38</v>
      </c>
      <c r="O215" s="91"/>
      <c r="P215" s="236">
        <f>O215*H215</f>
        <v>0</v>
      </c>
      <c r="Q215" s="236">
        <v>0.023244399999999998</v>
      </c>
      <c r="R215" s="236">
        <f>Q215*H215</f>
        <v>0.52973987599999994</v>
      </c>
      <c r="S215" s="236">
        <v>0</v>
      </c>
      <c r="T215" s="23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8" t="s">
        <v>157</v>
      </c>
      <c r="AT215" s="238" t="s">
        <v>152</v>
      </c>
      <c r="AU215" s="238" t="s">
        <v>82</v>
      </c>
      <c r="AY215" s="17" t="s">
        <v>150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7" t="s">
        <v>80</v>
      </c>
      <c r="BK215" s="239">
        <f>ROUND(I215*H215,2)</f>
        <v>0</v>
      </c>
      <c r="BL215" s="17" t="s">
        <v>157</v>
      </c>
      <c r="BM215" s="238" t="s">
        <v>278</v>
      </c>
    </row>
    <row r="216" s="2" customFormat="1">
      <c r="A216" s="38"/>
      <c r="B216" s="39"/>
      <c r="C216" s="40"/>
      <c r="D216" s="240" t="s">
        <v>159</v>
      </c>
      <c r="E216" s="40"/>
      <c r="F216" s="241" t="s">
        <v>279</v>
      </c>
      <c r="G216" s="40"/>
      <c r="H216" s="40"/>
      <c r="I216" s="242"/>
      <c r="J216" s="40"/>
      <c r="K216" s="40"/>
      <c r="L216" s="44"/>
      <c r="M216" s="243"/>
      <c r="N216" s="244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159</v>
      </c>
      <c r="AU216" s="17" t="s">
        <v>82</v>
      </c>
    </row>
    <row r="217" s="13" customFormat="1">
      <c r="A217" s="13"/>
      <c r="B217" s="246"/>
      <c r="C217" s="247"/>
      <c r="D217" s="240" t="s">
        <v>172</v>
      </c>
      <c r="E217" s="248" t="s">
        <v>1</v>
      </c>
      <c r="F217" s="249" t="s">
        <v>226</v>
      </c>
      <c r="G217" s="247"/>
      <c r="H217" s="248" t="s">
        <v>1</v>
      </c>
      <c r="I217" s="250"/>
      <c r="J217" s="247"/>
      <c r="K217" s="247"/>
      <c r="L217" s="251"/>
      <c r="M217" s="252"/>
      <c r="N217" s="253"/>
      <c r="O217" s="253"/>
      <c r="P217" s="253"/>
      <c r="Q217" s="253"/>
      <c r="R217" s="253"/>
      <c r="S217" s="253"/>
      <c r="T217" s="25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5" t="s">
        <v>172</v>
      </c>
      <c r="AU217" s="255" t="s">
        <v>82</v>
      </c>
      <c r="AV217" s="13" t="s">
        <v>80</v>
      </c>
      <c r="AW217" s="13" t="s">
        <v>30</v>
      </c>
      <c r="AX217" s="13" t="s">
        <v>73</v>
      </c>
      <c r="AY217" s="255" t="s">
        <v>150</v>
      </c>
    </row>
    <row r="218" s="14" customFormat="1">
      <c r="A218" s="14"/>
      <c r="B218" s="256"/>
      <c r="C218" s="257"/>
      <c r="D218" s="240" t="s">
        <v>172</v>
      </c>
      <c r="E218" s="258" t="s">
        <v>1</v>
      </c>
      <c r="F218" s="259" t="s">
        <v>227</v>
      </c>
      <c r="G218" s="257"/>
      <c r="H218" s="260">
        <v>7.6399999999999997</v>
      </c>
      <c r="I218" s="261"/>
      <c r="J218" s="257"/>
      <c r="K218" s="257"/>
      <c r="L218" s="262"/>
      <c r="M218" s="263"/>
      <c r="N218" s="264"/>
      <c r="O218" s="264"/>
      <c r="P218" s="264"/>
      <c r="Q218" s="264"/>
      <c r="R218" s="264"/>
      <c r="S218" s="264"/>
      <c r="T218" s="26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6" t="s">
        <v>172</v>
      </c>
      <c r="AU218" s="266" t="s">
        <v>82</v>
      </c>
      <c r="AV218" s="14" t="s">
        <v>82</v>
      </c>
      <c r="AW218" s="14" t="s">
        <v>30</v>
      </c>
      <c r="AX218" s="14" t="s">
        <v>73</v>
      </c>
      <c r="AY218" s="266" t="s">
        <v>150</v>
      </c>
    </row>
    <row r="219" s="13" customFormat="1">
      <c r="A219" s="13"/>
      <c r="B219" s="246"/>
      <c r="C219" s="247"/>
      <c r="D219" s="240" t="s">
        <v>172</v>
      </c>
      <c r="E219" s="248" t="s">
        <v>1</v>
      </c>
      <c r="F219" s="249" t="s">
        <v>243</v>
      </c>
      <c r="G219" s="247"/>
      <c r="H219" s="248" t="s">
        <v>1</v>
      </c>
      <c r="I219" s="250"/>
      <c r="J219" s="247"/>
      <c r="K219" s="247"/>
      <c r="L219" s="251"/>
      <c r="M219" s="252"/>
      <c r="N219" s="253"/>
      <c r="O219" s="253"/>
      <c r="P219" s="253"/>
      <c r="Q219" s="253"/>
      <c r="R219" s="253"/>
      <c r="S219" s="253"/>
      <c r="T219" s="25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5" t="s">
        <v>172</v>
      </c>
      <c r="AU219" s="255" t="s">
        <v>82</v>
      </c>
      <c r="AV219" s="13" t="s">
        <v>80</v>
      </c>
      <c r="AW219" s="13" t="s">
        <v>30</v>
      </c>
      <c r="AX219" s="13" t="s">
        <v>73</v>
      </c>
      <c r="AY219" s="255" t="s">
        <v>150</v>
      </c>
    </row>
    <row r="220" s="14" customFormat="1">
      <c r="A220" s="14"/>
      <c r="B220" s="256"/>
      <c r="C220" s="257"/>
      <c r="D220" s="240" t="s">
        <v>172</v>
      </c>
      <c r="E220" s="258" t="s">
        <v>1</v>
      </c>
      <c r="F220" s="259" t="s">
        <v>195</v>
      </c>
      <c r="G220" s="257"/>
      <c r="H220" s="260">
        <v>1.6799999999999999</v>
      </c>
      <c r="I220" s="261"/>
      <c r="J220" s="257"/>
      <c r="K220" s="257"/>
      <c r="L220" s="262"/>
      <c r="M220" s="263"/>
      <c r="N220" s="264"/>
      <c r="O220" s="264"/>
      <c r="P220" s="264"/>
      <c r="Q220" s="264"/>
      <c r="R220" s="264"/>
      <c r="S220" s="264"/>
      <c r="T220" s="26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6" t="s">
        <v>172</v>
      </c>
      <c r="AU220" s="266" t="s">
        <v>82</v>
      </c>
      <c r="AV220" s="14" t="s">
        <v>82</v>
      </c>
      <c r="AW220" s="14" t="s">
        <v>30</v>
      </c>
      <c r="AX220" s="14" t="s">
        <v>73</v>
      </c>
      <c r="AY220" s="266" t="s">
        <v>150</v>
      </c>
    </row>
    <row r="221" s="14" customFormat="1">
      <c r="A221" s="14"/>
      <c r="B221" s="256"/>
      <c r="C221" s="257"/>
      <c r="D221" s="240" t="s">
        <v>172</v>
      </c>
      <c r="E221" s="258" t="s">
        <v>1</v>
      </c>
      <c r="F221" s="259" t="s">
        <v>244</v>
      </c>
      <c r="G221" s="257"/>
      <c r="H221" s="260">
        <v>9.2200000000000006</v>
      </c>
      <c r="I221" s="261"/>
      <c r="J221" s="257"/>
      <c r="K221" s="257"/>
      <c r="L221" s="262"/>
      <c r="M221" s="263"/>
      <c r="N221" s="264"/>
      <c r="O221" s="264"/>
      <c r="P221" s="264"/>
      <c r="Q221" s="264"/>
      <c r="R221" s="264"/>
      <c r="S221" s="264"/>
      <c r="T221" s="26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6" t="s">
        <v>172</v>
      </c>
      <c r="AU221" s="266" t="s">
        <v>82</v>
      </c>
      <c r="AV221" s="14" t="s">
        <v>82</v>
      </c>
      <c r="AW221" s="14" t="s">
        <v>30</v>
      </c>
      <c r="AX221" s="14" t="s">
        <v>73</v>
      </c>
      <c r="AY221" s="266" t="s">
        <v>150</v>
      </c>
    </row>
    <row r="222" s="14" customFormat="1">
      <c r="A222" s="14"/>
      <c r="B222" s="256"/>
      <c r="C222" s="257"/>
      <c r="D222" s="240" t="s">
        <v>172</v>
      </c>
      <c r="E222" s="258" t="s">
        <v>1</v>
      </c>
      <c r="F222" s="259" t="s">
        <v>200</v>
      </c>
      <c r="G222" s="257"/>
      <c r="H222" s="260">
        <v>2.25</v>
      </c>
      <c r="I222" s="261"/>
      <c r="J222" s="257"/>
      <c r="K222" s="257"/>
      <c r="L222" s="262"/>
      <c r="M222" s="263"/>
      <c r="N222" s="264"/>
      <c r="O222" s="264"/>
      <c r="P222" s="264"/>
      <c r="Q222" s="264"/>
      <c r="R222" s="264"/>
      <c r="S222" s="264"/>
      <c r="T222" s="26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6" t="s">
        <v>172</v>
      </c>
      <c r="AU222" s="266" t="s">
        <v>82</v>
      </c>
      <c r="AV222" s="14" t="s">
        <v>82</v>
      </c>
      <c r="AW222" s="14" t="s">
        <v>30</v>
      </c>
      <c r="AX222" s="14" t="s">
        <v>73</v>
      </c>
      <c r="AY222" s="266" t="s">
        <v>150</v>
      </c>
    </row>
    <row r="223" s="13" customFormat="1">
      <c r="A223" s="13"/>
      <c r="B223" s="246"/>
      <c r="C223" s="247"/>
      <c r="D223" s="240" t="s">
        <v>172</v>
      </c>
      <c r="E223" s="248" t="s">
        <v>1</v>
      </c>
      <c r="F223" s="249" t="s">
        <v>280</v>
      </c>
      <c r="G223" s="247"/>
      <c r="H223" s="248" t="s">
        <v>1</v>
      </c>
      <c r="I223" s="250"/>
      <c r="J223" s="247"/>
      <c r="K223" s="247"/>
      <c r="L223" s="251"/>
      <c r="M223" s="252"/>
      <c r="N223" s="253"/>
      <c r="O223" s="253"/>
      <c r="P223" s="253"/>
      <c r="Q223" s="253"/>
      <c r="R223" s="253"/>
      <c r="S223" s="253"/>
      <c r="T223" s="25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5" t="s">
        <v>172</v>
      </c>
      <c r="AU223" s="255" t="s">
        <v>82</v>
      </c>
      <c r="AV223" s="13" t="s">
        <v>80</v>
      </c>
      <c r="AW223" s="13" t="s">
        <v>30</v>
      </c>
      <c r="AX223" s="13" t="s">
        <v>73</v>
      </c>
      <c r="AY223" s="255" t="s">
        <v>150</v>
      </c>
    </row>
    <row r="224" s="14" customFormat="1">
      <c r="A224" s="14"/>
      <c r="B224" s="256"/>
      <c r="C224" s="257"/>
      <c r="D224" s="240" t="s">
        <v>172</v>
      </c>
      <c r="E224" s="258" t="s">
        <v>1</v>
      </c>
      <c r="F224" s="259" t="s">
        <v>281</v>
      </c>
      <c r="G224" s="257"/>
      <c r="H224" s="260">
        <v>2</v>
      </c>
      <c r="I224" s="261"/>
      <c r="J224" s="257"/>
      <c r="K224" s="257"/>
      <c r="L224" s="262"/>
      <c r="M224" s="263"/>
      <c r="N224" s="264"/>
      <c r="O224" s="264"/>
      <c r="P224" s="264"/>
      <c r="Q224" s="264"/>
      <c r="R224" s="264"/>
      <c r="S224" s="264"/>
      <c r="T224" s="26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6" t="s">
        <v>172</v>
      </c>
      <c r="AU224" s="266" t="s">
        <v>82</v>
      </c>
      <c r="AV224" s="14" t="s">
        <v>82</v>
      </c>
      <c r="AW224" s="14" t="s">
        <v>30</v>
      </c>
      <c r="AX224" s="14" t="s">
        <v>73</v>
      </c>
      <c r="AY224" s="266" t="s">
        <v>150</v>
      </c>
    </row>
    <row r="225" s="15" customFormat="1">
      <c r="A225" s="15"/>
      <c r="B225" s="267"/>
      <c r="C225" s="268"/>
      <c r="D225" s="240" t="s">
        <v>172</v>
      </c>
      <c r="E225" s="269" t="s">
        <v>1</v>
      </c>
      <c r="F225" s="270" t="s">
        <v>204</v>
      </c>
      <c r="G225" s="268"/>
      <c r="H225" s="271">
        <v>22.789999999999999</v>
      </c>
      <c r="I225" s="272"/>
      <c r="J225" s="268"/>
      <c r="K225" s="268"/>
      <c r="L225" s="273"/>
      <c r="M225" s="274"/>
      <c r="N225" s="275"/>
      <c r="O225" s="275"/>
      <c r="P225" s="275"/>
      <c r="Q225" s="275"/>
      <c r="R225" s="275"/>
      <c r="S225" s="275"/>
      <c r="T225" s="276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7" t="s">
        <v>172</v>
      </c>
      <c r="AU225" s="277" t="s">
        <v>82</v>
      </c>
      <c r="AV225" s="15" t="s">
        <v>157</v>
      </c>
      <c r="AW225" s="15" t="s">
        <v>30</v>
      </c>
      <c r="AX225" s="15" t="s">
        <v>80</v>
      </c>
      <c r="AY225" s="277" t="s">
        <v>150</v>
      </c>
    </row>
    <row r="226" s="2" customFormat="1">
      <c r="A226" s="38"/>
      <c r="B226" s="39"/>
      <c r="C226" s="227" t="s">
        <v>282</v>
      </c>
      <c r="D226" s="227" t="s">
        <v>152</v>
      </c>
      <c r="E226" s="228" t="s">
        <v>283</v>
      </c>
      <c r="F226" s="229" t="s">
        <v>284</v>
      </c>
      <c r="G226" s="230" t="s">
        <v>177</v>
      </c>
      <c r="H226" s="231">
        <v>6.96</v>
      </c>
      <c r="I226" s="232"/>
      <c r="J226" s="233">
        <f>ROUND(I226*H226,2)</f>
        <v>0</v>
      </c>
      <c r="K226" s="229" t="s">
        <v>156</v>
      </c>
      <c r="L226" s="44"/>
      <c r="M226" s="234" t="s">
        <v>1</v>
      </c>
      <c r="N226" s="235" t="s">
        <v>38</v>
      </c>
      <c r="O226" s="91"/>
      <c r="P226" s="236">
        <f>O226*H226</f>
        <v>0</v>
      </c>
      <c r="Q226" s="236">
        <v>0.078163999999999997</v>
      </c>
      <c r="R226" s="236">
        <f>Q226*H226</f>
        <v>0.54402143999999997</v>
      </c>
      <c r="S226" s="236">
        <v>0</v>
      </c>
      <c r="T226" s="23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8" t="s">
        <v>157</v>
      </c>
      <c r="AT226" s="238" t="s">
        <v>152</v>
      </c>
      <c r="AU226" s="238" t="s">
        <v>82</v>
      </c>
      <c r="AY226" s="17" t="s">
        <v>150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7" t="s">
        <v>80</v>
      </c>
      <c r="BK226" s="239">
        <f>ROUND(I226*H226,2)</f>
        <v>0</v>
      </c>
      <c r="BL226" s="17" t="s">
        <v>157</v>
      </c>
      <c r="BM226" s="238" t="s">
        <v>285</v>
      </c>
    </row>
    <row r="227" s="2" customFormat="1">
      <c r="A227" s="38"/>
      <c r="B227" s="39"/>
      <c r="C227" s="40"/>
      <c r="D227" s="240" t="s">
        <v>159</v>
      </c>
      <c r="E227" s="40"/>
      <c r="F227" s="241" t="s">
        <v>286</v>
      </c>
      <c r="G227" s="40"/>
      <c r="H227" s="40"/>
      <c r="I227" s="242"/>
      <c r="J227" s="40"/>
      <c r="K227" s="40"/>
      <c r="L227" s="44"/>
      <c r="M227" s="243"/>
      <c r="N227" s="244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159</v>
      </c>
      <c r="AU227" s="17" t="s">
        <v>82</v>
      </c>
    </row>
    <row r="228" s="13" customFormat="1">
      <c r="A228" s="13"/>
      <c r="B228" s="246"/>
      <c r="C228" s="247"/>
      <c r="D228" s="240" t="s">
        <v>172</v>
      </c>
      <c r="E228" s="248" t="s">
        <v>1</v>
      </c>
      <c r="F228" s="249" t="s">
        <v>222</v>
      </c>
      <c r="G228" s="247"/>
      <c r="H228" s="248" t="s">
        <v>1</v>
      </c>
      <c r="I228" s="250"/>
      <c r="J228" s="247"/>
      <c r="K228" s="247"/>
      <c r="L228" s="251"/>
      <c r="M228" s="252"/>
      <c r="N228" s="253"/>
      <c r="O228" s="253"/>
      <c r="P228" s="253"/>
      <c r="Q228" s="253"/>
      <c r="R228" s="253"/>
      <c r="S228" s="253"/>
      <c r="T228" s="25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5" t="s">
        <v>172</v>
      </c>
      <c r="AU228" s="255" t="s">
        <v>82</v>
      </c>
      <c r="AV228" s="13" t="s">
        <v>80</v>
      </c>
      <c r="AW228" s="13" t="s">
        <v>30</v>
      </c>
      <c r="AX228" s="13" t="s">
        <v>73</v>
      </c>
      <c r="AY228" s="255" t="s">
        <v>150</v>
      </c>
    </row>
    <row r="229" s="14" customFormat="1">
      <c r="A229" s="14"/>
      <c r="B229" s="256"/>
      <c r="C229" s="257"/>
      <c r="D229" s="240" t="s">
        <v>172</v>
      </c>
      <c r="E229" s="258" t="s">
        <v>1</v>
      </c>
      <c r="F229" s="259" t="s">
        <v>250</v>
      </c>
      <c r="G229" s="257"/>
      <c r="H229" s="260">
        <v>6.96</v>
      </c>
      <c r="I229" s="261"/>
      <c r="J229" s="257"/>
      <c r="K229" s="257"/>
      <c r="L229" s="262"/>
      <c r="M229" s="263"/>
      <c r="N229" s="264"/>
      <c r="O229" s="264"/>
      <c r="P229" s="264"/>
      <c r="Q229" s="264"/>
      <c r="R229" s="264"/>
      <c r="S229" s="264"/>
      <c r="T229" s="26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6" t="s">
        <v>172</v>
      </c>
      <c r="AU229" s="266" t="s">
        <v>82</v>
      </c>
      <c r="AV229" s="14" t="s">
        <v>82</v>
      </c>
      <c r="AW229" s="14" t="s">
        <v>30</v>
      </c>
      <c r="AX229" s="14" t="s">
        <v>80</v>
      </c>
      <c r="AY229" s="266" t="s">
        <v>150</v>
      </c>
    </row>
    <row r="230" s="2" customFormat="1">
      <c r="A230" s="38"/>
      <c r="B230" s="39"/>
      <c r="C230" s="227" t="s">
        <v>287</v>
      </c>
      <c r="D230" s="227" t="s">
        <v>152</v>
      </c>
      <c r="E230" s="228" t="s">
        <v>288</v>
      </c>
      <c r="F230" s="229" t="s">
        <v>289</v>
      </c>
      <c r="G230" s="230" t="s">
        <v>177</v>
      </c>
      <c r="H230" s="231">
        <v>6.96</v>
      </c>
      <c r="I230" s="232"/>
      <c r="J230" s="233">
        <f>ROUND(I230*H230,2)</f>
        <v>0</v>
      </c>
      <c r="K230" s="229" t="s">
        <v>156</v>
      </c>
      <c r="L230" s="44"/>
      <c r="M230" s="234" t="s">
        <v>1</v>
      </c>
      <c r="N230" s="235" t="s">
        <v>38</v>
      </c>
      <c r="O230" s="91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8" t="s">
        <v>157</v>
      </c>
      <c r="AT230" s="238" t="s">
        <v>152</v>
      </c>
      <c r="AU230" s="238" t="s">
        <v>82</v>
      </c>
      <c r="AY230" s="17" t="s">
        <v>150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7" t="s">
        <v>80</v>
      </c>
      <c r="BK230" s="239">
        <f>ROUND(I230*H230,2)</f>
        <v>0</v>
      </c>
      <c r="BL230" s="17" t="s">
        <v>157</v>
      </c>
      <c r="BM230" s="238" t="s">
        <v>290</v>
      </c>
    </row>
    <row r="231" s="2" customFormat="1">
      <c r="A231" s="38"/>
      <c r="B231" s="39"/>
      <c r="C231" s="40"/>
      <c r="D231" s="240" t="s">
        <v>159</v>
      </c>
      <c r="E231" s="40"/>
      <c r="F231" s="241" t="s">
        <v>291</v>
      </c>
      <c r="G231" s="40"/>
      <c r="H231" s="40"/>
      <c r="I231" s="242"/>
      <c r="J231" s="40"/>
      <c r="K231" s="40"/>
      <c r="L231" s="44"/>
      <c r="M231" s="243"/>
      <c r="N231" s="244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159</v>
      </c>
      <c r="AU231" s="17" t="s">
        <v>82</v>
      </c>
    </row>
    <row r="232" s="2" customFormat="1">
      <c r="A232" s="38"/>
      <c r="B232" s="39"/>
      <c r="C232" s="227" t="s">
        <v>292</v>
      </c>
      <c r="D232" s="227" t="s">
        <v>152</v>
      </c>
      <c r="E232" s="228" t="s">
        <v>293</v>
      </c>
      <c r="F232" s="229" t="s">
        <v>294</v>
      </c>
      <c r="G232" s="230" t="s">
        <v>177</v>
      </c>
      <c r="H232" s="231">
        <v>6.96</v>
      </c>
      <c r="I232" s="232"/>
      <c r="J232" s="233">
        <f>ROUND(I232*H232,2)</f>
        <v>0</v>
      </c>
      <c r="K232" s="229" t="s">
        <v>156</v>
      </c>
      <c r="L232" s="44"/>
      <c r="M232" s="234" t="s">
        <v>1</v>
      </c>
      <c r="N232" s="235" t="s">
        <v>38</v>
      </c>
      <c r="O232" s="91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8" t="s">
        <v>157</v>
      </c>
      <c r="AT232" s="238" t="s">
        <v>152</v>
      </c>
      <c r="AU232" s="238" t="s">
        <v>82</v>
      </c>
      <c r="AY232" s="17" t="s">
        <v>150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7" t="s">
        <v>80</v>
      </c>
      <c r="BK232" s="239">
        <f>ROUND(I232*H232,2)</f>
        <v>0</v>
      </c>
      <c r="BL232" s="17" t="s">
        <v>157</v>
      </c>
      <c r="BM232" s="238" t="s">
        <v>295</v>
      </c>
    </row>
    <row r="233" s="2" customFormat="1">
      <c r="A233" s="38"/>
      <c r="B233" s="39"/>
      <c r="C233" s="40"/>
      <c r="D233" s="240" t="s">
        <v>159</v>
      </c>
      <c r="E233" s="40"/>
      <c r="F233" s="241" t="s">
        <v>296</v>
      </c>
      <c r="G233" s="40"/>
      <c r="H233" s="40"/>
      <c r="I233" s="242"/>
      <c r="J233" s="40"/>
      <c r="K233" s="40"/>
      <c r="L233" s="44"/>
      <c r="M233" s="243"/>
      <c r="N233" s="244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159</v>
      </c>
      <c r="AU233" s="17" t="s">
        <v>82</v>
      </c>
    </row>
    <row r="234" s="2" customFormat="1">
      <c r="A234" s="38"/>
      <c r="B234" s="39"/>
      <c r="C234" s="227" t="s">
        <v>7</v>
      </c>
      <c r="D234" s="227" t="s">
        <v>152</v>
      </c>
      <c r="E234" s="228" t="s">
        <v>297</v>
      </c>
      <c r="F234" s="229" t="s">
        <v>298</v>
      </c>
      <c r="G234" s="230" t="s">
        <v>177</v>
      </c>
      <c r="H234" s="231">
        <v>29.75</v>
      </c>
      <c r="I234" s="232"/>
      <c r="J234" s="233">
        <f>ROUND(I234*H234,2)</f>
        <v>0</v>
      </c>
      <c r="K234" s="229" t="s">
        <v>156</v>
      </c>
      <c r="L234" s="44"/>
      <c r="M234" s="234" t="s">
        <v>1</v>
      </c>
      <c r="N234" s="235" t="s">
        <v>38</v>
      </c>
      <c r="O234" s="91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8" t="s">
        <v>157</v>
      </c>
      <c r="AT234" s="238" t="s">
        <v>152</v>
      </c>
      <c r="AU234" s="238" t="s">
        <v>82</v>
      </c>
      <c r="AY234" s="17" t="s">
        <v>150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7" t="s">
        <v>80</v>
      </c>
      <c r="BK234" s="239">
        <f>ROUND(I234*H234,2)</f>
        <v>0</v>
      </c>
      <c r="BL234" s="17" t="s">
        <v>157</v>
      </c>
      <c r="BM234" s="238" t="s">
        <v>299</v>
      </c>
    </row>
    <row r="235" s="2" customFormat="1">
      <c r="A235" s="38"/>
      <c r="B235" s="39"/>
      <c r="C235" s="40"/>
      <c r="D235" s="240" t="s">
        <v>159</v>
      </c>
      <c r="E235" s="40"/>
      <c r="F235" s="241" t="s">
        <v>300</v>
      </c>
      <c r="G235" s="40"/>
      <c r="H235" s="40"/>
      <c r="I235" s="242"/>
      <c r="J235" s="40"/>
      <c r="K235" s="40"/>
      <c r="L235" s="44"/>
      <c r="M235" s="243"/>
      <c r="N235" s="244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159</v>
      </c>
      <c r="AU235" s="17" t="s">
        <v>82</v>
      </c>
    </row>
    <row r="236" s="14" customFormat="1">
      <c r="A236" s="14"/>
      <c r="B236" s="256"/>
      <c r="C236" s="257"/>
      <c r="D236" s="240" t="s">
        <v>172</v>
      </c>
      <c r="E236" s="258" t="s">
        <v>1</v>
      </c>
      <c r="F236" s="259" t="s">
        <v>301</v>
      </c>
      <c r="G236" s="257"/>
      <c r="H236" s="260">
        <v>29.75</v>
      </c>
      <c r="I236" s="261"/>
      <c r="J236" s="257"/>
      <c r="K236" s="257"/>
      <c r="L236" s="262"/>
      <c r="M236" s="263"/>
      <c r="N236" s="264"/>
      <c r="O236" s="264"/>
      <c r="P236" s="264"/>
      <c r="Q236" s="264"/>
      <c r="R236" s="264"/>
      <c r="S236" s="264"/>
      <c r="T236" s="26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6" t="s">
        <v>172</v>
      </c>
      <c r="AU236" s="266" t="s">
        <v>82</v>
      </c>
      <c r="AV236" s="14" t="s">
        <v>82</v>
      </c>
      <c r="AW236" s="14" t="s">
        <v>30</v>
      </c>
      <c r="AX236" s="14" t="s">
        <v>80</v>
      </c>
      <c r="AY236" s="266" t="s">
        <v>150</v>
      </c>
    </row>
    <row r="237" s="2" customFormat="1" ht="21.75" customHeight="1">
      <c r="A237" s="38"/>
      <c r="B237" s="39"/>
      <c r="C237" s="227" t="s">
        <v>302</v>
      </c>
      <c r="D237" s="227" t="s">
        <v>152</v>
      </c>
      <c r="E237" s="228" t="s">
        <v>303</v>
      </c>
      <c r="F237" s="229" t="s">
        <v>304</v>
      </c>
      <c r="G237" s="230" t="s">
        <v>177</v>
      </c>
      <c r="H237" s="231">
        <v>6.96</v>
      </c>
      <c r="I237" s="232"/>
      <c r="J237" s="233">
        <f>ROUND(I237*H237,2)</f>
        <v>0</v>
      </c>
      <c r="K237" s="229" t="s">
        <v>156</v>
      </c>
      <c r="L237" s="44"/>
      <c r="M237" s="234" t="s">
        <v>1</v>
      </c>
      <c r="N237" s="235" t="s">
        <v>38</v>
      </c>
      <c r="O237" s="91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8" t="s">
        <v>157</v>
      </c>
      <c r="AT237" s="238" t="s">
        <v>152</v>
      </c>
      <c r="AU237" s="238" t="s">
        <v>82</v>
      </c>
      <c r="AY237" s="17" t="s">
        <v>150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7" t="s">
        <v>80</v>
      </c>
      <c r="BK237" s="239">
        <f>ROUND(I237*H237,2)</f>
        <v>0</v>
      </c>
      <c r="BL237" s="17" t="s">
        <v>157</v>
      </c>
      <c r="BM237" s="238" t="s">
        <v>305</v>
      </c>
    </row>
    <row r="238" s="2" customFormat="1">
      <c r="A238" s="38"/>
      <c r="B238" s="39"/>
      <c r="C238" s="40"/>
      <c r="D238" s="240" t="s">
        <v>159</v>
      </c>
      <c r="E238" s="40"/>
      <c r="F238" s="241" t="s">
        <v>306</v>
      </c>
      <c r="G238" s="40"/>
      <c r="H238" s="40"/>
      <c r="I238" s="242"/>
      <c r="J238" s="40"/>
      <c r="K238" s="40"/>
      <c r="L238" s="44"/>
      <c r="M238" s="243"/>
      <c r="N238" s="244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159</v>
      </c>
      <c r="AU238" s="17" t="s">
        <v>82</v>
      </c>
    </row>
    <row r="239" s="2" customFormat="1">
      <c r="A239" s="38"/>
      <c r="B239" s="39"/>
      <c r="C239" s="227" t="s">
        <v>307</v>
      </c>
      <c r="D239" s="227" t="s">
        <v>152</v>
      </c>
      <c r="E239" s="228" t="s">
        <v>308</v>
      </c>
      <c r="F239" s="229" t="s">
        <v>309</v>
      </c>
      <c r="G239" s="230" t="s">
        <v>177</v>
      </c>
      <c r="H239" s="231">
        <v>7.4800000000000004</v>
      </c>
      <c r="I239" s="232"/>
      <c r="J239" s="233">
        <f>ROUND(I239*H239,2)</f>
        <v>0</v>
      </c>
      <c r="K239" s="229" t="s">
        <v>156</v>
      </c>
      <c r="L239" s="44"/>
      <c r="M239" s="234" t="s">
        <v>1</v>
      </c>
      <c r="N239" s="235" t="s">
        <v>38</v>
      </c>
      <c r="O239" s="91"/>
      <c r="P239" s="236">
        <f>O239*H239</f>
        <v>0</v>
      </c>
      <c r="Q239" s="236">
        <v>0.019425000000000001</v>
      </c>
      <c r="R239" s="236">
        <f>Q239*H239</f>
        <v>0.14529900000000001</v>
      </c>
      <c r="S239" s="236">
        <v>0</v>
      </c>
      <c r="T239" s="23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8" t="s">
        <v>157</v>
      </c>
      <c r="AT239" s="238" t="s">
        <v>152</v>
      </c>
      <c r="AU239" s="238" t="s">
        <v>82</v>
      </c>
      <c r="AY239" s="17" t="s">
        <v>150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7" t="s">
        <v>80</v>
      </c>
      <c r="BK239" s="239">
        <f>ROUND(I239*H239,2)</f>
        <v>0</v>
      </c>
      <c r="BL239" s="17" t="s">
        <v>157</v>
      </c>
      <c r="BM239" s="238" t="s">
        <v>310</v>
      </c>
    </row>
    <row r="240" s="2" customFormat="1">
      <c r="A240" s="38"/>
      <c r="B240" s="39"/>
      <c r="C240" s="40"/>
      <c r="D240" s="240" t="s">
        <v>159</v>
      </c>
      <c r="E240" s="40"/>
      <c r="F240" s="241" t="s">
        <v>311</v>
      </c>
      <c r="G240" s="40"/>
      <c r="H240" s="40"/>
      <c r="I240" s="242"/>
      <c r="J240" s="40"/>
      <c r="K240" s="40"/>
      <c r="L240" s="44"/>
      <c r="M240" s="243"/>
      <c r="N240" s="244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159</v>
      </c>
      <c r="AU240" s="17" t="s">
        <v>82</v>
      </c>
    </row>
    <row r="241" s="13" customFormat="1">
      <c r="A241" s="13"/>
      <c r="B241" s="246"/>
      <c r="C241" s="247"/>
      <c r="D241" s="240" t="s">
        <v>172</v>
      </c>
      <c r="E241" s="248" t="s">
        <v>1</v>
      </c>
      <c r="F241" s="249" t="s">
        <v>228</v>
      </c>
      <c r="G241" s="247"/>
      <c r="H241" s="248" t="s">
        <v>1</v>
      </c>
      <c r="I241" s="250"/>
      <c r="J241" s="247"/>
      <c r="K241" s="247"/>
      <c r="L241" s="251"/>
      <c r="M241" s="252"/>
      <c r="N241" s="253"/>
      <c r="O241" s="253"/>
      <c r="P241" s="253"/>
      <c r="Q241" s="253"/>
      <c r="R241" s="253"/>
      <c r="S241" s="253"/>
      <c r="T241" s="25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5" t="s">
        <v>172</v>
      </c>
      <c r="AU241" s="255" t="s">
        <v>82</v>
      </c>
      <c r="AV241" s="13" t="s">
        <v>80</v>
      </c>
      <c r="AW241" s="13" t="s">
        <v>30</v>
      </c>
      <c r="AX241" s="13" t="s">
        <v>73</v>
      </c>
      <c r="AY241" s="255" t="s">
        <v>150</v>
      </c>
    </row>
    <row r="242" s="14" customFormat="1">
      <c r="A242" s="14"/>
      <c r="B242" s="256"/>
      <c r="C242" s="257"/>
      <c r="D242" s="240" t="s">
        <v>172</v>
      </c>
      <c r="E242" s="258" t="s">
        <v>1</v>
      </c>
      <c r="F242" s="259" t="s">
        <v>229</v>
      </c>
      <c r="G242" s="257"/>
      <c r="H242" s="260">
        <v>7.4800000000000004</v>
      </c>
      <c r="I242" s="261"/>
      <c r="J242" s="257"/>
      <c r="K242" s="257"/>
      <c r="L242" s="262"/>
      <c r="M242" s="263"/>
      <c r="N242" s="264"/>
      <c r="O242" s="264"/>
      <c r="P242" s="264"/>
      <c r="Q242" s="264"/>
      <c r="R242" s="264"/>
      <c r="S242" s="264"/>
      <c r="T242" s="26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6" t="s">
        <v>172</v>
      </c>
      <c r="AU242" s="266" t="s">
        <v>82</v>
      </c>
      <c r="AV242" s="14" t="s">
        <v>82</v>
      </c>
      <c r="AW242" s="14" t="s">
        <v>30</v>
      </c>
      <c r="AX242" s="14" t="s">
        <v>80</v>
      </c>
      <c r="AY242" s="266" t="s">
        <v>150</v>
      </c>
    </row>
    <row r="243" s="2" customFormat="1">
      <c r="A243" s="38"/>
      <c r="B243" s="39"/>
      <c r="C243" s="227" t="s">
        <v>312</v>
      </c>
      <c r="D243" s="227" t="s">
        <v>152</v>
      </c>
      <c r="E243" s="228" t="s">
        <v>313</v>
      </c>
      <c r="F243" s="229" t="s">
        <v>314</v>
      </c>
      <c r="G243" s="230" t="s">
        <v>177</v>
      </c>
      <c r="H243" s="231">
        <v>7.4800000000000004</v>
      </c>
      <c r="I243" s="232"/>
      <c r="J243" s="233">
        <f>ROUND(I243*H243,2)</f>
        <v>0</v>
      </c>
      <c r="K243" s="229" t="s">
        <v>156</v>
      </c>
      <c r="L243" s="44"/>
      <c r="M243" s="234" t="s">
        <v>1</v>
      </c>
      <c r="N243" s="235" t="s">
        <v>38</v>
      </c>
      <c r="O243" s="91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8" t="s">
        <v>157</v>
      </c>
      <c r="AT243" s="238" t="s">
        <v>152</v>
      </c>
      <c r="AU243" s="238" t="s">
        <v>82</v>
      </c>
      <c r="AY243" s="17" t="s">
        <v>150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7" t="s">
        <v>80</v>
      </c>
      <c r="BK243" s="239">
        <f>ROUND(I243*H243,2)</f>
        <v>0</v>
      </c>
      <c r="BL243" s="17" t="s">
        <v>157</v>
      </c>
      <c r="BM243" s="238" t="s">
        <v>315</v>
      </c>
    </row>
    <row r="244" s="2" customFormat="1">
      <c r="A244" s="38"/>
      <c r="B244" s="39"/>
      <c r="C244" s="40"/>
      <c r="D244" s="240" t="s">
        <v>159</v>
      </c>
      <c r="E244" s="40"/>
      <c r="F244" s="241" t="s">
        <v>316</v>
      </c>
      <c r="G244" s="40"/>
      <c r="H244" s="40"/>
      <c r="I244" s="242"/>
      <c r="J244" s="40"/>
      <c r="K244" s="40"/>
      <c r="L244" s="44"/>
      <c r="M244" s="243"/>
      <c r="N244" s="244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159</v>
      </c>
      <c r="AU244" s="17" t="s">
        <v>82</v>
      </c>
    </row>
    <row r="245" s="2" customFormat="1">
      <c r="A245" s="38"/>
      <c r="B245" s="39"/>
      <c r="C245" s="227" t="s">
        <v>317</v>
      </c>
      <c r="D245" s="227" t="s">
        <v>152</v>
      </c>
      <c r="E245" s="228" t="s">
        <v>318</v>
      </c>
      <c r="F245" s="229" t="s">
        <v>319</v>
      </c>
      <c r="G245" s="230" t="s">
        <v>177</v>
      </c>
      <c r="H245" s="231">
        <v>7.4800000000000004</v>
      </c>
      <c r="I245" s="232"/>
      <c r="J245" s="233">
        <f>ROUND(I245*H245,2)</f>
        <v>0</v>
      </c>
      <c r="K245" s="229" t="s">
        <v>156</v>
      </c>
      <c r="L245" s="44"/>
      <c r="M245" s="234" t="s">
        <v>1</v>
      </c>
      <c r="N245" s="235" t="s">
        <v>38</v>
      </c>
      <c r="O245" s="91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8" t="s">
        <v>157</v>
      </c>
      <c r="AT245" s="238" t="s">
        <v>152</v>
      </c>
      <c r="AU245" s="238" t="s">
        <v>82</v>
      </c>
      <c r="AY245" s="17" t="s">
        <v>150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7" t="s">
        <v>80</v>
      </c>
      <c r="BK245" s="239">
        <f>ROUND(I245*H245,2)</f>
        <v>0</v>
      </c>
      <c r="BL245" s="17" t="s">
        <v>157</v>
      </c>
      <c r="BM245" s="238" t="s">
        <v>320</v>
      </c>
    </row>
    <row r="246" s="2" customFormat="1">
      <c r="A246" s="38"/>
      <c r="B246" s="39"/>
      <c r="C246" s="40"/>
      <c r="D246" s="240" t="s">
        <v>159</v>
      </c>
      <c r="E246" s="40"/>
      <c r="F246" s="241" t="s">
        <v>321</v>
      </c>
      <c r="G246" s="40"/>
      <c r="H246" s="40"/>
      <c r="I246" s="242"/>
      <c r="J246" s="40"/>
      <c r="K246" s="40"/>
      <c r="L246" s="44"/>
      <c r="M246" s="243"/>
      <c r="N246" s="244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159</v>
      </c>
      <c r="AU246" s="17" t="s">
        <v>82</v>
      </c>
    </row>
    <row r="247" s="2" customFormat="1">
      <c r="A247" s="38"/>
      <c r="B247" s="39"/>
      <c r="C247" s="227" t="s">
        <v>322</v>
      </c>
      <c r="D247" s="227" t="s">
        <v>152</v>
      </c>
      <c r="E247" s="228" t="s">
        <v>323</v>
      </c>
      <c r="F247" s="229" t="s">
        <v>324</v>
      </c>
      <c r="G247" s="230" t="s">
        <v>177</v>
      </c>
      <c r="H247" s="231">
        <v>7.4800000000000004</v>
      </c>
      <c r="I247" s="232"/>
      <c r="J247" s="233">
        <f>ROUND(I247*H247,2)</f>
        <v>0</v>
      </c>
      <c r="K247" s="229" t="s">
        <v>156</v>
      </c>
      <c r="L247" s="44"/>
      <c r="M247" s="234" t="s">
        <v>1</v>
      </c>
      <c r="N247" s="235" t="s">
        <v>38</v>
      </c>
      <c r="O247" s="91"/>
      <c r="P247" s="236">
        <f>O247*H247</f>
        <v>0</v>
      </c>
      <c r="Q247" s="236">
        <v>0.00158</v>
      </c>
      <c r="R247" s="236">
        <f>Q247*H247</f>
        <v>0.011818400000000002</v>
      </c>
      <c r="S247" s="236">
        <v>0</v>
      </c>
      <c r="T247" s="23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8" t="s">
        <v>157</v>
      </c>
      <c r="AT247" s="238" t="s">
        <v>152</v>
      </c>
      <c r="AU247" s="238" t="s">
        <v>82</v>
      </c>
      <c r="AY247" s="17" t="s">
        <v>150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7" t="s">
        <v>80</v>
      </c>
      <c r="BK247" s="239">
        <f>ROUND(I247*H247,2)</f>
        <v>0</v>
      </c>
      <c r="BL247" s="17" t="s">
        <v>157</v>
      </c>
      <c r="BM247" s="238" t="s">
        <v>325</v>
      </c>
    </row>
    <row r="248" s="2" customFormat="1">
      <c r="A248" s="38"/>
      <c r="B248" s="39"/>
      <c r="C248" s="40"/>
      <c r="D248" s="240" t="s">
        <v>159</v>
      </c>
      <c r="E248" s="40"/>
      <c r="F248" s="241" t="s">
        <v>326</v>
      </c>
      <c r="G248" s="40"/>
      <c r="H248" s="40"/>
      <c r="I248" s="242"/>
      <c r="J248" s="40"/>
      <c r="K248" s="40"/>
      <c r="L248" s="44"/>
      <c r="M248" s="243"/>
      <c r="N248" s="244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159</v>
      </c>
      <c r="AU248" s="17" t="s">
        <v>82</v>
      </c>
    </row>
    <row r="249" s="13" customFormat="1">
      <c r="A249" s="13"/>
      <c r="B249" s="246"/>
      <c r="C249" s="247"/>
      <c r="D249" s="240" t="s">
        <v>172</v>
      </c>
      <c r="E249" s="248" t="s">
        <v>1</v>
      </c>
      <c r="F249" s="249" t="s">
        <v>228</v>
      </c>
      <c r="G249" s="247"/>
      <c r="H249" s="248" t="s">
        <v>1</v>
      </c>
      <c r="I249" s="250"/>
      <c r="J249" s="247"/>
      <c r="K249" s="247"/>
      <c r="L249" s="251"/>
      <c r="M249" s="252"/>
      <c r="N249" s="253"/>
      <c r="O249" s="253"/>
      <c r="P249" s="253"/>
      <c r="Q249" s="253"/>
      <c r="R249" s="253"/>
      <c r="S249" s="253"/>
      <c r="T249" s="25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5" t="s">
        <v>172</v>
      </c>
      <c r="AU249" s="255" t="s">
        <v>82</v>
      </c>
      <c r="AV249" s="13" t="s">
        <v>80</v>
      </c>
      <c r="AW249" s="13" t="s">
        <v>30</v>
      </c>
      <c r="AX249" s="13" t="s">
        <v>73</v>
      </c>
      <c r="AY249" s="255" t="s">
        <v>150</v>
      </c>
    </row>
    <row r="250" s="14" customFormat="1">
      <c r="A250" s="14"/>
      <c r="B250" s="256"/>
      <c r="C250" s="257"/>
      <c r="D250" s="240" t="s">
        <v>172</v>
      </c>
      <c r="E250" s="258" t="s">
        <v>1</v>
      </c>
      <c r="F250" s="259" t="s">
        <v>229</v>
      </c>
      <c r="G250" s="257"/>
      <c r="H250" s="260">
        <v>7.4800000000000004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6" t="s">
        <v>172</v>
      </c>
      <c r="AU250" s="266" t="s">
        <v>82</v>
      </c>
      <c r="AV250" s="14" t="s">
        <v>82</v>
      </c>
      <c r="AW250" s="14" t="s">
        <v>30</v>
      </c>
      <c r="AX250" s="14" t="s">
        <v>80</v>
      </c>
      <c r="AY250" s="266" t="s">
        <v>150</v>
      </c>
    </row>
    <row r="251" s="2" customFormat="1">
      <c r="A251" s="38"/>
      <c r="B251" s="39"/>
      <c r="C251" s="227" t="s">
        <v>327</v>
      </c>
      <c r="D251" s="227" t="s">
        <v>152</v>
      </c>
      <c r="E251" s="228" t="s">
        <v>328</v>
      </c>
      <c r="F251" s="229" t="s">
        <v>329</v>
      </c>
      <c r="G251" s="230" t="s">
        <v>177</v>
      </c>
      <c r="H251" s="231">
        <v>7.4800000000000004</v>
      </c>
      <c r="I251" s="232"/>
      <c r="J251" s="233">
        <f>ROUND(I251*H251,2)</f>
        <v>0</v>
      </c>
      <c r="K251" s="229" t="s">
        <v>156</v>
      </c>
      <c r="L251" s="44"/>
      <c r="M251" s="234" t="s">
        <v>1</v>
      </c>
      <c r="N251" s="235" t="s">
        <v>38</v>
      </c>
      <c r="O251" s="91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8" t="s">
        <v>157</v>
      </c>
      <c r="AT251" s="238" t="s">
        <v>152</v>
      </c>
      <c r="AU251" s="238" t="s">
        <v>82</v>
      </c>
      <c r="AY251" s="17" t="s">
        <v>150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7" t="s">
        <v>80</v>
      </c>
      <c r="BK251" s="239">
        <f>ROUND(I251*H251,2)</f>
        <v>0</v>
      </c>
      <c r="BL251" s="17" t="s">
        <v>157</v>
      </c>
      <c r="BM251" s="238" t="s">
        <v>330</v>
      </c>
    </row>
    <row r="252" s="2" customFormat="1">
      <c r="A252" s="38"/>
      <c r="B252" s="39"/>
      <c r="C252" s="40"/>
      <c r="D252" s="240" t="s">
        <v>159</v>
      </c>
      <c r="E252" s="40"/>
      <c r="F252" s="241" t="s">
        <v>331</v>
      </c>
      <c r="G252" s="40"/>
      <c r="H252" s="40"/>
      <c r="I252" s="242"/>
      <c r="J252" s="40"/>
      <c r="K252" s="40"/>
      <c r="L252" s="44"/>
      <c r="M252" s="243"/>
      <c r="N252" s="244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159</v>
      </c>
      <c r="AU252" s="17" t="s">
        <v>82</v>
      </c>
    </row>
    <row r="253" s="12" customFormat="1" ht="22.8" customHeight="1">
      <c r="A253" s="12"/>
      <c r="B253" s="211"/>
      <c r="C253" s="212"/>
      <c r="D253" s="213" t="s">
        <v>72</v>
      </c>
      <c r="E253" s="225" t="s">
        <v>332</v>
      </c>
      <c r="F253" s="225" t="s">
        <v>333</v>
      </c>
      <c r="G253" s="212"/>
      <c r="H253" s="212"/>
      <c r="I253" s="215"/>
      <c r="J253" s="226">
        <f>BK253</f>
        <v>0</v>
      </c>
      <c r="K253" s="212"/>
      <c r="L253" s="217"/>
      <c r="M253" s="218"/>
      <c r="N253" s="219"/>
      <c r="O253" s="219"/>
      <c r="P253" s="220">
        <f>SUM(P254:P262)</f>
        <v>0</v>
      </c>
      <c r="Q253" s="219"/>
      <c r="R253" s="220">
        <f>SUM(R254:R262)</f>
        <v>0</v>
      </c>
      <c r="S253" s="219"/>
      <c r="T253" s="221">
        <f>SUM(T254:T262)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2" t="s">
        <v>80</v>
      </c>
      <c r="AT253" s="223" t="s">
        <v>72</v>
      </c>
      <c r="AU253" s="223" t="s">
        <v>80</v>
      </c>
      <c r="AY253" s="222" t="s">
        <v>150</v>
      </c>
      <c r="BK253" s="224">
        <f>SUM(BK254:BK262)</f>
        <v>0</v>
      </c>
    </row>
    <row r="254" s="2" customFormat="1" ht="44.25" customHeight="1">
      <c r="A254" s="38"/>
      <c r="B254" s="39"/>
      <c r="C254" s="227" t="s">
        <v>334</v>
      </c>
      <c r="D254" s="227" t="s">
        <v>152</v>
      </c>
      <c r="E254" s="228" t="s">
        <v>335</v>
      </c>
      <c r="F254" s="229" t="s">
        <v>336</v>
      </c>
      <c r="G254" s="230" t="s">
        <v>184</v>
      </c>
      <c r="H254" s="231">
        <v>4.258</v>
      </c>
      <c r="I254" s="232"/>
      <c r="J254" s="233">
        <f>ROUND(I254*H254,2)</f>
        <v>0</v>
      </c>
      <c r="K254" s="229" t="s">
        <v>156</v>
      </c>
      <c r="L254" s="44"/>
      <c r="M254" s="234" t="s">
        <v>1</v>
      </c>
      <c r="N254" s="235" t="s">
        <v>38</v>
      </c>
      <c r="O254" s="91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8" t="s">
        <v>157</v>
      </c>
      <c r="AT254" s="238" t="s">
        <v>152</v>
      </c>
      <c r="AU254" s="238" t="s">
        <v>82</v>
      </c>
      <c r="AY254" s="17" t="s">
        <v>150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7" t="s">
        <v>80</v>
      </c>
      <c r="BK254" s="239">
        <f>ROUND(I254*H254,2)</f>
        <v>0</v>
      </c>
      <c r="BL254" s="17" t="s">
        <v>157</v>
      </c>
      <c r="BM254" s="238" t="s">
        <v>337</v>
      </c>
    </row>
    <row r="255" s="2" customFormat="1">
      <c r="A255" s="38"/>
      <c r="B255" s="39"/>
      <c r="C255" s="40"/>
      <c r="D255" s="240" t="s">
        <v>159</v>
      </c>
      <c r="E255" s="40"/>
      <c r="F255" s="241" t="s">
        <v>336</v>
      </c>
      <c r="G255" s="40"/>
      <c r="H255" s="40"/>
      <c r="I255" s="242"/>
      <c r="J255" s="40"/>
      <c r="K255" s="40"/>
      <c r="L255" s="44"/>
      <c r="M255" s="243"/>
      <c r="N255" s="244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159</v>
      </c>
      <c r="AU255" s="17" t="s">
        <v>82</v>
      </c>
    </row>
    <row r="256" s="2" customFormat="1">
      <c r="A256" s="38"/>
      <c r="B256" s="39"/>
      <c r="C256" s="227" t="s">
        <v>338</v>
      </c>
      <c r="D256" s="227" t="s">
        <v>152</v>
      </c>
      <c r="E256" s="228" t="s">
        <v>339</v>
      </c>
      <c r="F256" s="229" t="s">
        <v>340</v>
      </c>
      <c r="G256" s="230" t="s">
        <v>184</v>
      </c>
      <c r="H256" s="231">
        <v>4.258</v>
      </c>
      <c r="I256" s="232"/>
      <c r="J256" s="233">
        <f>ROUND(I256*H256,2)</f>
        <v>0</v>
      </c>
      <c r="K256" s="229" t="s">
        <v>156</v>
      </c>
      <c r="L256" s="44"/>
      <c r="M256" s="234" t="s">
        <v>1</v>
      </c>
      <c r="N256" s="235" t="s">
        <v>38</v>
      </c>
      <c r="O256" s="91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8" t="s">
        <v>157</v>
      </c>
      <c r="AT256" s="238" t="s">
        <v>152</v>
      </c>
      <c r="AU256" s="238" t="s">
        <v>82</v>
      </c>
      <c r="AY256" s="17" t="s">
        <v>150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7" t="s">
        <v>80</v>
      </c>
      <c r="BK256" s="239">
        <f>ROUND(I256*H256,2)</f>
        <v>0</v>
      </c>
      <c r="BL256" s="17" t="s">
        <v>157</v>
      </c>
      <c r="BM256" s="238" t="s">
        <v>341</v>
      </c>
    </row>
    <row r="257" s="2" customFormat="1">
      <c r="A257" s="38"/>
      <c r="B257" s="39"/>
      <c r="C257" s="40"/>
      <c r="D257" s="240" t="s">
        <v>159</v>
      </c>
      <c r="E257" s="40"/>
      <c r="F257" s="241" t="s">
        <v>342</v>
      </c>
      <c r="G257" s="40"/>
      <c r="H257" s="40"/>
      <c r="I257" s="242"/>
      <c r="J257" s="40"/>
      <c r="K257" s="40"/>
      <c r="L257" s="44"/>
      <c r="M257" s="243"/>
      <c r="N257" s="244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159</v>
      </c>
      <c r="AU257" s="17" t="s">
        <v>82</v>
      </c>
    </row>
    <row r="258" s="2" customFormat="1" ht="16.5" customHeight="1">
      <c r="A258" s="38"/>
      <c r="B258" s="39"/>
      <c r="C258" s="227" t="s">
        <v>343</v>
      </c>
      <c r="D258" s="227" t="s">
        <v>152</v>
      </c>
      <c r="E258" s="228" t="s">
        <v>344</v>
      </c>
      <c r="F258" s="229" t="s">
        <v>345</v>
      </c>
      <c r="G258" s="230" t="s">
        <v>184</v>
      </c>
      <c r="H258" s="231">
        <v>127.74</v>
      </c>
      <c r="I258" s="232"/>
      <c r="J258" s="233">
        <f>ROUND(I258*H258,2)</f>
        <v>0</v>
      </c>
      <c r="K258" s="229" t="s">
        <v>156</v>
      </c>
      <c r="L258" s="44"/>
      <c r="M258" s="234" t="s">
        <v>1</v>
      </c>
      <c r="N258" s="235" t="s">
        <v>38</v>
      </c>
      <c r="O258" s="91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8" t="s">
        <v>157</v>
      </c>
      <c r="AT258" s="238" t="s">
        <v>152</v>
      </c>
      <c r="AU258" s="238" t="s">
        <v>82</v>
      </c>
      <c r="AY258" s="17" t="s">
        <v>150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7" t="s">
        <v>80</v>
      </c>
      <c r="BK258" s="239">
        <f>ROUND(I258*H258,2)</f>
        <v>0</v>
      </c>
      <c r="BL258" s="17" t="s">
        <v>157</v>
      </c>
      <c r="BM258" s="238" t="s">
        <v>346</v>
      </c>
    </row>
    <row r="259" s="2" customFormat="1">
      <c r="A259" s="38"/>
      <c r="B259" s="39"/>
      <c r="C259" s="40"/>
      <c r="D259" s="240" t="s">
        <v>159</v>
      </c>
      <c r="E259" s="40"/>
      <c r="F259" s="241" t="s">
        <v>347</v>
      </c>
      <c r="G259" s="40"/>
      <c r="H259" s="40"/>
      <c r="I259" s="242"/>
      <c r="J259" s="40"/>
      <c r="K259" s="40"/>
      <c r="L259" s="44"/>
      <c r="M259" s="243"/>
      <c r="N259" s="244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159</v>
      </c>
      <c r="AU259" s="17" t="s">
        <v>82</v>
      </c>
    </row>
    <row r="260" s="14" customFormat="1">
      <c r="A260" s="14"/>
      <c r="B260" s="256"/>
      <c r="C260" s="257"/>
      <c r="D260" s="240" t="s">
        <v>172</v>
      </c>
      <c r="E260" s="258" t="s">
        <v>1</v>
      </c>
      <c r="F260" s="259" t="s">
        <v>348</v>
      </c>
      <c r="G260" s="257"/>
      <c r="H260" s="260">
        <v>127.74</v>
      </c>
      <c r="I260" s="261"/>
      <c r="J260" s="257"/>
      <c r="K260" s="257"/>
      <c r="L260" s="262"/>
      <c r="M260" s="263"/>
      <c r="N260" s="264"/>
      <c r="O260" s="264"/>
      <c r="P260" s="264"/>
      <c r="Q260" s="264"/>
      <c r="R260" s="264"/>
      <c r="S260" s="264"/>
      <c r="T260" s="26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6" t="s">
        <v>172</v>
      </c>
      <c r="AU260" s="266" t="s">
        <v>82</v>
      </c>
      <c r="AV260" s="14" t="s">
        <v>82</v>
      </c>
      <c r="AW260" s="14" t="s">
        <v>30</v>
      </c>
      <c r="AX260" s="14" t="s">
        <v>80</v>
      </c>
      <c r="AY260" s="266" t="s">
        <v>150</v>
      </c>
    </row>
    <row r="261" s="2" customFormat="1">
      <c r="A261" s="38"/>
      <c r="B261" s="39"/>
      <c r="C261" s="227" t="s">
        <v>349</v>
      </c>
      <c r="D261" s="227" t="s">
        <v>152</v>
      </c>
      <c r="E261" s="228" t="s">
        <v>350</v>
      </c>
      <c r="F261" s="229" t="s">
        <v>351</v>
      </c>
      <c r="G261" s="230" t="s">
        <v>184</v>
      </c>
      <c r="H261" s="231">
        <v>4.258</v>
      </c>
      <c r="I261" s="232"/>
      <c r="J261" s="233">
        <f>ROUND(I261*H261,2)</f>
        <v>0</v>
      </c>
      <c r="K261" s="229" t="s">
        <v>156</v>
      </c>
      <c r="L261" s="44"/>
      <c r="M261" s="234" t="s">
        <v>1</v>
      </c>
      <c r="N261" s="235" t="s">
        <v>38</v>
      </c>
      <c r="O261" s="91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8" t="s">
        <v>157</v>
      </c>
      <c r="AT261" s="238" t="s">
        <v>152</v>
      </c>
      <c r="AU261" s="238" t="s">
        <v>82</v>
      </c>
      <c r="AY261" s="17" t="s">
        <v>150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7" t="s">
        <v>80</v>
      </c>
      <c r="BK261" s="239">
        <f>ROUND(I261*H261,2)</f>
        <v>0</v>
      </c>
      <c r="BL261" s="17" t="s">
        <v>157</v>
      </c>
      <c r="BM261" s="238" t="s">
        <v>352</v>
      </c>
    </row>
    <row r="262" s="2" customFormat="1">
      <c r="A262" s="38"/>
      <c r="B262" s="39"/>
      <c r="C262" s="40"/>
      <c r="D262" s="240" t="s">
        <v>159</v>
      </c>
      <c r="E262" s="40"/>
      <c r="F262" s="241" t="s">
        <v>353</v>
      </c>
      <c r="G262" s="40"/>
      <c r="H262" s="40"/>
      <c r="I262" s="242"/>
      <c r="J262" s="40"/>
      <c r="K262" s="40"/>
      <c r="L262" s="44"/>
      <c r="M262" s="243"/>
      <c r="N262" s="244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159</v>
      </c>
      <c r="AU262" s="17" t="s">
        <v>82</v>
      </c>
    </row>
    <row r="263" s="12" customFormat="1" ht="22.8" customHeight="1">
      <c r="A263" s="12"/>
      <c r="B263" s="211"/>
      <c r="C263" s="212"/>
      <c r="D263" s="213" t="s">
        <v>72</v>
      </c>
      <c r="E263" s="225" t="s">
        <v>354</v>
      </c>
      <c r="F263" s="225" t="s">
        <v>355</v>
      </c>
      <c r="G263" s="212"/>
      <c r="H263" s="212"/>
      <c r="I263" s="215"/>
      <c r="J263" s="226">
        <f>BK263</f>
        <v>0</v>
      </c>
      <c r="K263" s="212"/>
      <c r="L263" s="217"/>
      <c r="M263" s="218"/>
      <c r="N263" s="219"/>
      <c r="O263" s="219"/>
      <c r="P263" s="220">
        <f>SUM(P264:P266)</f>
        <v>0</v>
      </c>
      <c r="Q263" s="219"/>
      <c r="R263" s="220">
        <f>SUM(R264:R266)</f>
        <v>0</v>
      </c>
      <c r="S263" s="219"/>
      <c r="T263" s="221">
        <f>SUM(T264:T266)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22" t="s">
        <v>80</v>
      </c>
      <c r="AT263" s="223" t="s">
        <v>72</v>
      </c>
      <c r="AU263" s="223" t="s">
        <v>80</v>
      </c>
      <c r="AY263" s="222" t="s">
        <v>150</v>
      </c>
      <c r="BK263" s="224">
        <f>SUM(BK264:BK266)</f>
        <v>0</v>
      </c>
    </row>
    <row r="264" s="2" customFormat="1">
      <c r="A264" s="38"/>
      <c r="B264" s="39"/>
      <c r="C264" s="227" t="s">
        <v>356</v>
      </c>
      <c r="D264" s="227" t="s">
        <v>152</v>
      </c>
      <c r="E264" s="228" t="s">
        <v>357</v>
      </c>
      <c r="F264" s="229" t="s">
        <v>358</v>
      </c>
      <c r="G264" s="230" t="s">
        <v>184</v>
      </c>
      <c r="H264" s="231">
        <v>20.699999999999999</v>
      </c>
      <c r="I264" s="232"/>
      <c r="J264" s="233">
        <f>ROUND(I264*H264,2)</f>
        <v>0</v>
      </c>
      <c r="K264" s="229" t="s">
        <v>156</v>
      </c>
      <c r="L264" s="44"/>
      <c r="M264" s="234" t="s">
        <v>1</v>
      </c>
      <c r="N264" s="235" t="s">
        <v>38</v>
      </c>
      <c r="O264" s="91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8" t="s">
        <v>157</v>
      </c>
      <c r="AT264" s="238" t="s">
        <v>152</v>
      </c>
      <c r="AU264" s="238" t="s">
        <v>82</v>
      </c>
      <c r="AY264" s="17" t="s">
        <v>150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7" t="s">
        <v>80</v>
      </c>
      <c r="BK264" s="239">
        <f>ROUND(I264*H264,2)</f>
        <v>0</v>
      </c>
      <c r="BL264" s="17" t="s">
        <v>157</v>
      </c>
      <c r="BM264" s="238" t="s">
        <v>359</v>
      </c>
    </row>
    <row r="265" s="2" customFormat="1">
      <c r="A265" s="38"/>
      <c r="B265" s="39"/>
      <c r="C265" s="40"/>
      <c r="D265" s="240" t="s">
        <v>159</v>
      </c>
      <c r="E265" s="40"/>
      <c r="F265" s="241" t="s">
        <v>360</v>
      </c>
      <c r="G265" s="40"/>
      <c r="H265" s="40"/>
      <c r="I265" s="242"/>
      <c r="J265" s="40"/>
      <c r="K265" s="40"/>
      <c r="L265" s="44"/>
      <c r="M265" s="243"/>
      <c r="N265" s="244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159</v>
      </c>
      <c r="AU265" s="17" t="s">
        <v>82</v>
      </c>
    </row>
    <row r="266" s="2" customFormat="1">
      <c r="A266" s="38"/>
      <c r="B266" s="39"/>
      <c r="C266" s="40"/>
      <c r="D266" s="240" t="s">
        <v>170</v>
      </c>
      <c r="E266" s="40"/>
      <c r="F266" s="245" t="s">
        <v>361</v>
      </c>
      <c r="G266" s="40"/>
      <c r="H266" s="40"/>
      <c r="I266" s="242"/>
      <c r="J266" s="40"/>
      <c r="K266" s="40"/>
      <c r="L266" s="44"/>
      <c r="M266" s="288"/>
      <c r="N266" s="289"/>
      <c r="O266" s="290"/>
      <c r="P266" s="290"/>
      <c r="Q266" s="290"/>
      <c r="R266" s="290"/>
      <c r="S266" s="290"/>
      <c r="T266" s="291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170</v>
      </c>
      <c r="AU266" s="17" t="s">
        <v>82</v>
      </c>
    </row>
    <row r="267" s="2" customFormat="1" ht="6.96" customHeight="1">
      <c r="A267" s="38"/>
      <c r="B267" s="66"/>
      <c r="C267" s="67"/>
      <c r="D267" s="67"/>
      <c r="E267" s="67"/>
      <c r="F267" s="67"/>
      <c r="G267" s="67"/>
      <c r="H267" s="67"/>
      <c r="I267" s="67"/>
      <c r="J267" s="67"/>
      <c r="K267" s="67"/>
      <c r="L267" s="44"/>
      <c r="M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</row>
  </sheetData>
  <sheetProtection sheet="1" autoFilter="0" formatColumns="0" formatRows="0" objects="1" scenarios="1" spinCount="100000" saltValue="7RsmlqkfNw5Y8Ze4qjUUPYmfY65Wtqmjcn9KwrHw9EVIHYviH/KAdTd4RCYOxKd6ILKOLgVqINQQ3onTcEBLjA==" hashValue="mwQ/72sMkUkn3Xaocm6eG9HHrmXUPlKV/3Cn11D5LLeKvmZfstABFa5QZHNMiAH5IcxEiqQWUB3yDeDVsPpoiQ==" algorithmName="SHA-512" password="CC35"/>
  <autoFilter ref="C125:K26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119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mostu v km 12,570 v úseku Protivec - Bochov</v>
      </c>
      <c r="F7" s="151"/>
      <c r="G7" s="151"/>
      <c r="H7" s="151"/>
      <c r="L7" s="20"/>
    </row>
    <row r="8" s="1" customFormat="1" ht="12" customHeight="1">
      <c r="B8" s="20"/>
      <c r="D8" s="151" t="s">
        <v>120</v>
      </c>
      <c r="L8" s="20"/>
    </row>
    <row r="9" s="2" customFormat="1" ht="16.5" customHeight="1">
      <c r="A9" s="38"/>
      <c r="B9" s="44"/>
      <c r="C9" s="38"/>
      <c r="D9" s="38"/>
      <c r="E9" s="152" t="s">
        <v>121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122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362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zakázky'!AN8</f>
        <v>17. 12. 2020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21</v>
      </c>
      <c r="F17" s="38"/>
      <c r="G17" s="38"/>
      <c r="H17" s="38"/>
      <c r="I17" s="151" t="s">
        <v>26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1" t="s">
        <v>26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21</v>
      </c>
      <c r="F23" s="38"/>
      <c r="G23" s="38"/>
      <c r="H23" s="38"/>
      <c r="I23" s="151" t="s">
        <v>26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21</v>
      </c>
      <c r="F26" s="38"/>
      <c r="G26" s="38"/>
      <c r="H26" s="38"/>
      <c r="I26" s="151" t="s">
        <v>26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ROUND((SUM(BE122:BE127)),  2)</f>
        <v>0</v>
      </c>
      <c r="G35" s="38"/>
      <c r="H35" s="38"/>
      <c r="I35" s="165">
        <v>0.20999999999999999</v>
      </c>
      <c r="J35" s="164">
        <f>ROUND(((SUM(BE122:BE127))*I35),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39</v>
      </c>
      <c r="F36" s="164">
        <f>ROUND((SUM(BF122:BF127)),  2)</f>
        <v>0</v>
      </c>
      <c r="G36" s="38"/>
      <c r="H36" s="38"/>
      <c r="I36" s="165">
        <v>0.14999999999999999</v>
      </c>
      <c r="J36" s="164">
        <f>ROUND(((SUM(BF122:BF127))*I36),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ROUND((SUM(BG122:BG127)),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ROUND((SUM(BH122:BH127)),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ROUND((SUM(BI122:BI127)),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mostu v km 12,570 v úseku Protivec - Bochov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121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002 - VRN - km 5,315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17. 12. 2020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125</v>
      </c>
      <c r="D96" s="186"/>
      <c r="E96" s="186"/>
      <c r="F96" s="186"/>
      <c r="G96" s="186"/>
      <c r="H96" s="186"/>
      <c r="I96" s="186"/>
      <c r="J96" s="187" t="s">
        <v>126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127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128</v>
      </c>
    </row>
    <row r="99" s="9" customFormat="1" ht="24.96" customHeight="1">
      <c r="A99" s="9"/>
      <c r="B99" s="189"/>
      <c r="C99" s="190"/>
      <c r="D99" s="191" t="s">
        <v>363</v>
      </c>
      <c r="E99" s="192"/>
      <c r="F99" s="192"/>
      <c r="G99" s="192"/>
      <c r="H99" s="192"/>
      <c r="I99" s="192"/>
      <c r="J99" s="193">
        <f>J123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364</v>
      </c>
      <c r="E100" s="197"/>
      <c r="F100" s="197"/>
      <c r="G100" s="197"/>
      <c r="H100" s="197"/>
      <c r="I100" s="197"/>
      <c r="J100" s="198">
        <f>J124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135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4" t="str">
        <f>E7</f>
        <v>Oprava mostu v km 12,570 v úseku Protivec - Bochov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120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4" t="s">
        <v>121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122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002 - VRN - km 5,315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 xml:space="preserve"> </v>
      </c>
      <c r="G116" s="40"/>
      <c r="H116" s="40"/>
      <c r="I116" s="32" t="s">
        <v>22</v>
      </c>
      <c r="J116" s="79" t="str">
        <f>IF(J14="","",J14)</f>
        <v>17. 12. 2020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 xml:space="preserve"> </v>
      </c>
      <c r="G118" s="40"/>
      <c r="H118" s="40"/>
      <c r="I118" s="32" t="s">
        <v>29</v>
      </c>
      <c r="J118" s="36" t="str">
        <f>E23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IF(E20="","",E20)</f>
        <v>Vyplň údaj</v>
      </c>
      <c r="G119" s="40"/>
      <c r="H119" s="40"/>
      <c r="I119" s="32" t="s">
        <v>31</v>
      </c>
      <c r="J119" s="36" t="str">
        <f>E26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0"/>
      <c r="B121" s="201"/>
      <c r="C121" s="202" t="s">
        <v>136</v>
      </c>
      <c r="D121" s="203" t="s">
        <v>58</v>
      </c>
      <c r="E121" s="203" t="s">
        <v>54</v>
      </c>
      <c r="F121" s="203" t="s">
        <v>55</v>
      </c>
      <c r="G121" s="203" t="s">
        <v>137</v>
      </c>
      <c r="H121" s="203" t="s">
        <v>138</v>
      </c>
      <c r="I121" s="203" t="s">
        <v>139</v>
      </c>
      <c r="J121" s="203" t="s">
        <v>126</v>
      </c>
      <c r="K121" s="204" t="s">
        <v>140</v>
      </c>
      <c r="L121" s="205"/>
      <c r="M121" s="100" t="s">
        <v>1</v>
      </c>
      <c r="N121" s="101" t="s">
        <v>37</v>
      </c>
      <c r="O121" s="101" t="s">
        <v>141</v>
      </c>
      <c r="P121" s="101" t="s">
        <v>142</v>
      </c>
      <c r="Q121" s="101" t="s">
        <v>143</v>
      </c>
      <c r="R121" s="101" t="s">
        <v>144</v>
      </c>
      <c r="S121" s="101" t="s">
        <v>145</v>
      </c>
      <c r="T121" s="102" t="s">
        <v>146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8"/>
      <c r="B122" s="39"/>
      <c r="C122" s="107" t="s">
        <v>147</v>
      </c>
      <c r="D122" s="40"/>
      <c r="E122" s="40"/>
      <c r="F122" s="40"/>
      <c r="G122" s="40"/>
      <c r="H122" s="40"/>
      <c r="I122" s="40"/>
      <c r="J122" s="206">
        <f>BK122</f>
        <v>0</v>
      </c>
      <c r="K122" s="40"/>
      <c r="L122" s="44"/>
      <c r="M122" s="103"/>
      <c r="N122" s="207"/>
      <c r="O122" s="104"/>
      <c r="P122" s="208">
        <f>P123</f>
        <v>0</v>
      </c>
      <c r="Q122" s="104"/>
      <c r="R122" s="208">
        <f>R123</f>
        <v>0</v>
      </c>
      <c r="S122" s="104"/>
      <c r="T122" s="209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128</v>
      </c>
      <c r="BK122" s="210">
        <f>BK123</f>
        <v>0</v>
      </c>
    </row>
    <row r="123" s="12" customFormat="1" ht="25.92" customHeight="1">
      <c r="A123" s="12"/>
      <c r="B123" s="211"/>
      <c r="C123" s="212"/>
      <c r="D123" s="213" t="s">
        <v>72</v>
      </c>
      <c r="E123" s="214" t="s">
        <v>365</v>
      </c>
      <c r="F123" s="214" t="s">
        <v>366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P124</f>
        <v>0</v>
      </c>
      <c r="Q123" s="219"/>
      <c r="R123" s="220">
        <f>R124</f>
        <v>0</v>
      </c>
      <c r="S123" s="219"/>
      <c r="T123" s="22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181</v>
      </c>
      <c r="AT123" s="223" t="s">
        <v>72</v>
      </c>
      <c r="AU123" s="223" t="s">
        <v>73</v>
      </c>
      <c r="AY123" s="222" t="s">
        <v>150</v>
      </c>
      <c r="BK123" s="224">
        <f>BK124</f>
        <v>0</v>
      </c>
    </row>
    <row r="124" s="12" customFormat="1" ht="22.8" customHeight="1">
      <c r="A124" s="12"/>
      <c r="B124" s="211"/>
      <c r="C124" s="212"/>
      <c r="D124" s="213" t="s">
        <v>72</v>
      </c>
      <c r="E124" s="225" t="s">
        <v>367</v>
      </c>
      <c r="F124" s="225" t="s">
        <v>368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SUM(P125:P127)</f>
        <v>0</v>
      </c>
      <c r="Q124" s="219"/>
      <c r="R124" s="220">
        <f>SUM(R125:R127)</f>
        <v>0</v>
      </c>
      <c r="S124" s="219"/>
      <c r="T124" s="221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181</v>
      </c>
      <c r="AT124" s="223" t="s">
        <v>72</v>
      </c>
      <c r="AU124" s="223" t="s">
        <v>80</v>
      </c>
      <c r="AY124" s="222" t="s">
        <v>150</v>
      </c>
      <c r="BK124" s="224">
        <f>SUM(BK125:BK127)</f>
        <v>0</v>
      </c>
    </row>
    <row r="125" s="2" customFormat="1" ht="16.5" customHeight="1">
      <c r="A125" s="38"/>
      <c r="B125" s="39"/>
      <c r="C125" s="227" t="s">
        <v>80</v>
      </c>
      <c r="D125" s="227" t="s">
        <v>152</v>
      </c>
      <c r="E125" s="228" t="s">
        <v>369</v>
      </c>
      <c r="F125" s="229" t="s">
        <v>368</v>
      </c>
      <c r="G125" s="230" t="s">
        <v>370</v>
      </c>
      <c r="H125" s="231">
        <v>1</v>
      </c>
      <c r="I125" s="232"/>
      <c r="J125" s="233">
        <f>ROUND(I125*H125,2)</f>
        <v>0</v>
      </c>
      <c r="K125" s="229" t="s">
        <v>156</v>
      </c>
      <c r="L125" s="44"/>
      <c r="M125" s="234" t="s">
        <v>1</v>
      </c>
      <c r="N125" s="235" t="s">
        <v>38</v>
      </c>
      <c r="O125" s="91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8" t="s">
        <v>371</v>
      </c>
      <c r="AT125" s="238" t="s">
        <v>152</v>
      </c>
      <c r="AU125" s="238" t="s">
        <v>82</v>
      </c>
      <c r="AY125" s="17" t="s">
        <v>150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7" t="s">
        <v>80</v>
      </c>
      <c r="BK125" s="239">
        <f>ROUND(I125*H125,2)</f>
        <v>0</v>
      </c>
      <c r="BL125" s="17" t="s">
        <v>371</v>
      </c>
      <c r="BM125" s="238" t="s">
        <v>372</v>
      </c>
    </row>
    <row r="126" s="2" customFormat="1">
      <c r="A126" s="38"/>
      <c r="B126" s="39"/>
      <c r="C126" s="40"/>
      <c r="D126" s="240" t="s">
        <v>159</v>
      </c>
      <c r="E126" s="40"/>
      <c r="F126" s="241" t="s">
        <v>368</v>
      </c>
      <c r="G126" s="40"/>
      <c r="H126" s="40"/>
      <c r="I126" s="242"/>
      <c r="J126" s="40"/>
      <c r="K126" s="40"/>
      <c r="L126" s="44"/>
      <c r="M126" s="243"/>
      <c r="N126" s="244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159</v>
      </c>
      <c r="AU126" s="17" t="s">
        <v>82</v>
      </c>
    </row>
    <row r="127" s="2" customFormat="1">
      <c r="A127" s="38"/>
      <c r="B127" s="39"/>
      <c r="C127" s="40"/>
      <c r="D127" s="240" t="s">
        <v>170</v>
      </c>
      <c r="E127" s="40"/>
      <c r="F127" s="245" t="s">
        <v>373</v>
      </c>
      <c r="G127" s="40"/>
      <c r="H127" s="40"/>
      <c r="I127" s="242"/>
      <c r="J127" s="40"/>
      <c r="K127" s="40"/>
      <c r="L127" s="44"/>
      <c r="M127" s="288"/>
      <c r="N127" s="289"/>
      <c r="O127" s="290"/>
      <c r="P127" s="290"/>
      <c r="Q127" s="290"/>
      <c r="R127" s="290"/>
      <c r="S127" s="290"/>
      <c r="T127" s="291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170</v>
      </c>
      <c r="AU127" s="17" t="s">
        <v>82</v>
      </c>
    </row>
    <row r="128" s="2" customFormat="1" ht="6.96" customHeight="1">
      <c r="A128" s="38"/>
      <c r="B128" s="66"/>
      <c r="C128" s="67"/>
      <c r="D128" s="67"/>
      <c r="E128" s="67"/>
      <c r="F128" s="67"/>
      <c r="G128" s="67"/>
      <c r="H128" s="67"/>
      <c r="I128" s="67"/>
      <c r="J128" s="67"/>
      <c r="K128" s="67"/>
      <c r="L128" s="44"/>
      <c r="M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</sheetData>
  <sheetProtection sheet="1" autoFilter="0" formatColumns="0" formatRows="0" objects="1" scenarios="1" spinCount="100000" saltValue="Kdxb0ZDfW1QjEvZJLoRs9vFo7d8U9HCaJHify0Zd713WGOuwUBlx8rgJqqjDS3ScK+rS0Ej1sZb0GWxcPefMEQ==" hashValue="ccgJVuuY2YtvSw3Rj8DGjNDPFpTCzjk1f+32jRIS7HgSKvFuULb81xAbnUvipuclByAT4rhqV98mYwOo6TtsPA==" algorithmName="SHA-512" password="CC35"/>
  <autoFilter ref="C121:K1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119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mostu v km 12,570 v úseku Protivec - Bochov</v>
      </c>
      <c r="F7" s="151"/>
      <c r="G7" s="151"/>
      <c r="H7" s="151"/>
      <c r="L7" s="20"/>
    </row>
    <row r="8" s="1" customFormat="1" ht="12" customHeight="1">
      <c r="B8" s="20"/>
      <c r="D8" s="151" t="s">
        <v>120</v>
      </c>
      <c r="L8" s="20"/>
    </row>
    <row r="9" s="2" customFormat="1" ht="16.5" customHeight="1">
      <c r="A9" s="38"/>
      <c r="B9" s="44"/>
      <c r="C9" s="38"/>
      <c r="D9" s="38"/>
      <c r="E9" s="152" t="s">
        <v>374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122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375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zakázky'!AN8</f>
        <v>17. 12. 2020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21</v>
      </c>
      <c r="F17" s="38"/>
      <c r="G17" s="38"/>
      <c r="H17" s="38"/>
      <c r="I17" s="151" t="s">
        <v>26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1" t="s">
        <v>26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21</v>
      </c>
      <c r="F23" s="38"/>
      <c r="G23" s="38"/>
      <c r="H23" s="38"/>
      <c r="I23" s="151" t="s">
        <v>26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21</v>
      </c>
      <c r="F26" s="38"/>
      <c r="G26" s="38"/>
      <c r="H26" s="38"/>
      <c r="I26" s="151" t="s">
        <v>26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ROUND((SUM(BE126:BE278)),  2)</f>
        <v>0</v>
      </c>
      <c r="G35" s="38"/>
      <c r="H35" s="38"/>
      <c r="I35" s="165">
        <v>0.20999999999999999</v>
      </c>
      <c r="J35" s="164">
        <f>ROUND(((SUM(BE126:BE278))*I35),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39</v>
      </c>
      <c r="F36" s="164">
        <f>ROUND((SUM(BF126:BF278)),  2)</f>
        <v>0</v>
      </c>
      <c r="G36" s="38"/>
      <c r="H36" s="38"/>
      <c r="I36" s="165">
        <v>0.14999999999999999</v>
      </c>
      <c r="J36" s="164">
        <f>ROUND(((SUM(BF126:BF278))*I36),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ROUND((SUM(BG126:BG278)),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ROUND((SUM(BH126:BH278)),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ROUND((SUM(BI126:BI278)),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mostu v km 12,570 v úseku Protivec - Bochov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374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001 - ZRN - km 5,548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17. 12. 2020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125</v>
      </c>
      <c r="D96" s="186"/>
      <c r="E96" s="186"/>
      <c r="F96" s="186"/>
      <c r="G96" s="186"/>
      <c r="H96" s="186"/>
      <c r="I96" s="186"/>
      <c r="J96" s="187" t="s">
        <v>126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127</v>
      </c>
      <c r="D98" s="40"/>
      <c r="E98" s="40"/>
      <c r="F98" s="40"/>
      <c r="G98" s="40"/>
      <c r="H98" s="40"/>
      <c r="I98" s="40"/>
      <c r="J98" s="110">
        <f>J126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128</v>
      </c>
    </row>
    <row r="99" s="9" customFormat="1" ht="24.96" customHeight="1">
      <c r="A99" s="9"/>
      <c r="B99" s="189"/>
      <c r="C99" s="190"/>
      <c r="D99" s="191" t="s">
        <v>129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130</v>
      </c>
      <c r="E100" s="197"/>
      <c r="F100" s="197"/>
      <c r="G100" s="197"/>
      <c r="H100" s="197"/>
      <c r="I100" s="197"/>
      <c r="J100" s="198">
        <f>J128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131</v>
      </c>
      <c r="E101" s="197"/>
      <c r="F101" s="197"/>
      <c r="G101" s="197"/>
      <c r="H101" s="197"/>
      <c r="I101" s="197"/>
      <c r="J101" s="198">
        <f>J164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132</v>
      </c>
      <c r="E102" s="197"/>
      <c r="F102" s="197"/>
      <c r="G102" s="197"/>
      <c r="H102" s="197"/>
      <c r="I102" s="197"/>
      <c r="J102" s="198">
        <f>J191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133</v>
      </c>
      <c r="E103" s="197"/>
      <c r="F103" s="197"/>
      <c r="G103" s="197"/>
      <c r="H103" s="197"/>
      <c r="I103" s="197"/>
      <c r="J103" s="198">
        <f>J265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134</v>
      </c>
      <c r="E104" s="197"/>
      <c r="F104" s="197"/>
      <c r="G104" s="197"/>
      <c r="H104" s="197"/>
      <c r="I104" s="197"/>
      <c r="J104" s="198">
        <f>J275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135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4" t="str">
        <f>E7</f>
        <v>Oprava mostu v km 12,570 v úseku Protivec - Bochov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120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84" t="s">
        <v>374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122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001 - ZRN - km 5,548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F14</f>
        <v xml:space="preserve"> </v>
      </c>
      <c r="G120" s="40"/>
      <c r="H120" s="40"/>
      <c r="I120" s="32" t="s">
        <v>22</v>
      </c>
      <c r="J120" s="79" t="str">
        <f>IF(J14="","",J14)</f>
        <v>17. 12. 2020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E17</f>
        <v xml:space="preserve"> </v>
      </c>
      <c r="G122" s="40"/>
      <c r="H122" s="40"/>
      <c r="I122" s="32" t="s">
        <v>29</v>
      </c>
      <c r="J122" s="36" t="str">
        <f>E23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IF(E20="","",E20)</f>
        <v>Vyplň údaj</v>
      </c>
      <c r="G123" s="40"/>
      <c r="H123" s="40"/>
      <c r="I123" s="32" t="s">
        <v>31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0"/>
      <c r="B125" s="201"/>
      <c r="C125" s="202" t="s">
        <v>136</v>
      </c>
      <c r="D125" s="203" t="s">
        <v>58</v>
      </c>
      <c r="E125" s="203" t="s">
        <v>54</v>
      </c>
      <c r="F125" s="203" t="s">
        <v>55</v>
      </c>
      <c r="G125" s="203" t="s">
        <v>137</v>
      </c>
      <c r="H125" s="203" t="s">
        <v>138</v>
      </c>
      <c r="I125" s="203" t="s">
        <v>139</v>
      </c>
      <c r="J125" s="203" t="s">
        <v>126</v>
      </c>
      <c r="K125" s="204" t="s">
        <v>140</v>
      </c>
      <c r="L125" s="205"/>
      <c r="M125" s="100" t="s">
        <v>1</v>
      </c>
      <c r="N125" s="101" t="s">
        <v>37</v>
      </c>
      <c r="O125" s="101" t="s">
        <v>141</v>
      </c>
      <c r="P125" s="101" t="s">
        <v>142</v>
      </c>
      <c r="Q125" s="101" t="s">
        <v>143</v>
      </c>
      <c r="R125" s="101" t="s">
        <v>144</v>
      </c>
      <c r="S125" s="101" t="s">
        <v>145</v>
      </c>
      <c r="T125" s="102" t="s">
        <v>146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8"/>
      <c r="B126" s="39"/>
      <c r="C126" s="107" t="s">
        <v>147</v>
      </c>
      <c r="D126" s="40"/>
      <c r="E126" s="40"/>
      <c r="F126" s="40"/>
      <c r="G126" s="40"/>
      <c r="H126" s="40"/>
      <c r="I126" s="40"/>
      <c r="J126" s="206">
        <f>BK126</f>
        <v>0</v>
      </c>
      <c r="K126" s="40"/>
      <c r="L126" s="44"/>
      <c r="M126" s="103"/>
      <c r="N126" s="207"/>
      <c r="O126" s="104"/>
      <c r="P126" s="208">
        <f>P127</f>
        <v>0</v>
      </c>
      <c r="Q126" s="104"/>
      <c r="R126" s="208">
        <f>R127</f>
        <v>21.407434770599995</v>
      </c>
      <c r="S126" s="104"/>
      <c r="T126" s="209">
        <f>T127</f>
        <v>2.0741879999999999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128</v>
      </c>
      <c r="BK126" s="210">
        <f>BK127</f>
        <v>0</v>
      </c>
    </row>
    <row r="127" s="12" customFormat="1" ht="25.92" customHeight="1">
      <c r="A127" s="12"/>
      <c r="B127" s="211"/>
      <c r="C127" s="212"/>
      <c r="D127" s="213" t="s">
        <v>72</v>
      </c>
      <c r="E127" s="214" t="s">
        <v>148</v>
      </c>
      <c r="F127" s="214" t="s">
        <v>149</v>
      </c>
      <c r="G127" s="212"/>
      <c r="H127" s="212"/>
      <c r="I127" s="215"/>
      <c r="J127" s="216">
        <f>BK127</f>
        <v>0</v>
      </c>
      <c r="K127" s="212"/>
      <c r="L127" s="217"/>
      <c r="M127" s="218"/>
      <c r="N127" s="219"/>
      <c r="O127" s="219"/>
      <c r="P127" s="220">
        <f>P128+P164+P191+P265+P275</f>
        <v>0</v>
      </c>
      <c r="Q127" s="219"/>
      <c r="R127" s="220">
        <f>R128+R164+R191+R265+R275</f>
        <v>21.407434770599995</v>
      </c>
      <c r="S127" s="219"/>
      <c r="T127" s="221">
        <f>T128+T164+T191+T265+T275</f>
        <v>2.0741879999999999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80</v>
      </c>
      <c r="AT127" s="223" t="s">
        <v>72</v>
      </c>
      <c r="AU127" s="223" t="s">
        <v>73</v>
      </c>
      <c r="AY127" s="222" t="s">
        <v>150</v>
      </c>
      <c r="BK127" s="224">
        <f>BK128+BK164+BK191+BK265+BK275</f>
        <v>0</v>
      </c>
    </row>
    <row r="128" s="12" customFormat="1" ht="22.8" customHeight="1">
      <c r="A128" s="12"/>
      <c r="B128" s="211"/>
      <c r="C128" s="212"/>
      <c r="D128" s="213" t="s">
        <v>72</v>
      </c>
      <c r="E128" s="225" t="s">
        <v>80</v>
      </c>
      <c r="F128" s="225" t="s">
        <v>151</v>
      </c>
      <c r="G128" s="212"/>
      <c r="H128" s="212"/>
      <c r="I128" s="215"/>
      <c r="J128" s="226">
        <f>BK128</f>
        <v>0</v>
      </c>
      <c r="K128" s="212"/>
      <c r="L128" s="217"/>
      <c r="M128" s="218"/>
      <c r="N128" s="219"/>
      <c r="O128" s="219"/>
      <c r="P128" s="220">
        <f>SUM(P129:P163)</f>
        <v>0</v>
      </c>
      <c r="Q128" s="219"/>
      <c r="R128" s="220">
        <f>SUM(R129:R163)</f>
        <v>1.513569468</v>
      </c>
      <c r="S128" s="219"/>
      <c r="T128" s="221">
        <f>SUM(T129:T163)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80</v>
      </c>
      <c r="AT128" s="223" t="s">
        <v>72</v>
      </c>
      <c r="AU128" s="223" t="s">
        <v>80</v>
      </c>
      <c r="AY128" s="222" t="s">
        <v>150</v>
      </c>
      <c r="BK128" s="224">
        <f>SUM(BK129:BK163)</f>
        <v>0</v>
      </c>
    </row>
    <row r="129" s="2" customFormat="1">
      <c r="A129" s="38"/>
      <c r="B129" s="39"/>
      <c r="C129" s="227" t="s">
        <v>80</v>
      </c>
      <c r="D129" s="227" t="s">
        <v>152</v>
      </c>
      <c r="E129" s="228" t="s">
        <v>376</v>
      </c>
      <c r="F129" s="229" t="s">
        <v>377</v>
      </c>
      <c r="G129" s="230" t="s">
        <v>155</v>
      </c>
      <c r="H129" s="231">
        <v>2</v>
      </c>
      <c r="I129" s="232"/>
      <c r="J129" s="233">
        <f>ROUND(I129*H129,2)</f>
        <v>0</v>
      </c>
      <c r="K129" s="229" t="s">
        <v>156</v>
      </c>
      <c r="L129" s="44"/>
      <c r="M129" s="234" t="s">
        <v>1</v>
      </c>
      <c r="N129" s="235" t="s">
        <v>38</v>
      </c>
      <c r="O129" s="91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157</v>
      </c>
      <c r="AT129" s="238" t="s">
        <v>152</v>
      </c>
      <c r="AU129" s="238" t="s">
        <v>82</v>
      </c>
      <c r="AY129" s="17" t="s">
        <v>150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80</v>
      </c>
      <c r="BK129" s="239">
        <f>ROUND(I129*H129,2)</f>
        <v>0</v>
      </c>
      <c r="BL129" s="17" t="s">
        <v>157</v>
      </c>
      <c r="BM129" s="238" t="s">
        <v>378</v>
      </c>
    </row>
    <row r="130" s="2" customFormat="1">
      <c r="A130" s="38"/>
      <c r="B130" s="39"/>
      <c r="C130" s="40"/>
      <c r="D130" s="240" t="s">
        <v>159</v>
      </c>
      <c r="E130" s="40"/>
      <c r="F130" s="241" t="s">
        <v>379</v>
      </c>
      <c r="G130" s="40"/>
      <c r="H130" s="40"/>
      <c r="I130" s="242"/>
      <c r="J130" s="40"/>
      <c r="K130" s="40"/>
      <c r="L130" s="44"/>
      <c r="M130" s="243"/>
      <c r="N130" s="244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159</v>
      </c>
      <c r="AU130" s="17" t="s">
        <v>82</v>
      </c>
    </row>
    <row r="131" s="2" customFormat="1">
      <c r="A131" s="38"/>
      <c r="B131" s="39"/>
      <c r="C131" s="227" t="s">
        <v>82</v>
      </c>
      <c r="D131" s="227" t="s">
        <v>152</v>
      </c>
      <c r="E131" s="228" t="s">
        <v>380</v>
      </c>
      <c r="F131" s="229" t="s">
        <v>381</v>
      </c>
      <c r="G131" s="230" t="s">
        <v>155</v>
      </c>
      <c r="H131" s="231">
        <v>2</v>
      </c>
      <c r="I131" s="232"/>
      <c r="J131" s="233">
        <f>ROUND(I131*H131,2)</f>
        <v>0</v>
      </c>
      <c r="K131" s="229" t="s">
        <v>156</v>
      </c>
      <c r="L131" s="44"/>
      <c r="M131" s="234" t="s">
        <v>1</v>
      </c>
      <c r="N131" s="235" t="s">
        <v>38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157</v>
      </c>
      <c r="AT131" s="238" t="s">
        <v>152</v>
      </c>
      <c r="AU131" s="238" t="s">
        <v>82</v>
      </c>
      <c r="AY131" s="17" t="s">
        <v>150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80</v>
      </c>
      <c r="BK131" s="239">
        <f>ROUND(I131*H131,2)</f>
        <v>0</v>
      </c>
      <c r="BL131" s="17" t="s">
        <v>157</v>
      </c>
      <c r="BM131" s="238" t="s">
        <v>382</v>
      </c>
    </row>
    <row r="132" s="2" customFormat="1">
      <c r="A132" s="38"/>
      <c r="B132" s="39"/>
      <c r="C132" s="40"/>
      <c r="D132" s="240" t="s">
        <v>159</v>
      </c>
      <c r="E132" s="40"/>
      <c r="F132" s="241" t="s">
        <v>383</v>
      </c>
      <c r="G132" s="40"/>
      <c r="H132" s="40"/>
      <c r="I132" s="242"/>
      <c r="J132" s="40"/>
      <c r="K132" s="40"/>
      <c r="L132" s="44"/>
      <c r="M132" s="243"/>
      <c r="N132" s="244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159</v>
      </c>
      <c r="AU132" s="17" t="s">
        <v>82</v>
      </c>
    </row>
    <row r="133" s="2" customFormat="1">
      <c r="A133" s="38"/>
      <c r="B133" s="39"/>
      <c r="C133" s="227" t="s">
        <v>102</v>
      </c>
      <c r="D133" s="227" t="s">
        <v>152</v>
      </c>
      <c r="E133" s="228" t="s">
        <v>384</v>
      </c>
      <c r="F133" s="229" t="s">
        <v>385</v>
      </c>
      <c r="G133" s="230" t="s">
        <v>155</v>
      </c>
      <c r="H133" s="231">
        <v>2</v>
      </c>
      <c r="I133" s="232"/>
      <c r="J133" s="233">
        <f>ROUND(I133*H133,2)</f>
        <v>0</v>
      </c>
      <c r="K133" s="229" t="s">
        <v>156</v>
      </c>
      <c r="L133" s="44"/>
      <c r="M133" s="234" t="s">
        <v>1</v>
      </c>
      <c r="N133" s="235" t="s">
        <v>38</v>
      </c>
      <c r="O133" s="91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157</v>
      </c>
      <c r="AT133" s="238" t="s">
        <v>152</v>
      </c>
      <c r="AU133" s="238" t="s">
        <v>82</v>
      </c>
      <c r="AY133" s="17" t="s">
        <v>150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80</v>
      </c>
      <c r="BK133" s="239">
        <f>ROUND(I133*H133,2)</f>
        <v>0</v>
      </c>
      <c r="BL133" s="17" t="s">
        <v>157</v>
      </c>
      <c r="BM133" s="238" t="s">
        <v>386</v>
      </c>
    </row>
    <row r="134" s="2" customFormat="1">
      <c r="A134" s="38"/>
      <c r="B134" s="39"/>
      <c r="C134" s="40"/>
      <c r="D134" s="240" t="s">
        <v>159</v>
      </c>
      <c r="E134" s="40"/>
      <c r="F134" s="241" t="s">
        <v>387</v>
      </c>
      <c r="G134" s="40"/>
      <c r="H134" s="40"/>
      <c r="I134" s="242"/>
      <c r="J134" s="40"/>
      <c r="K134" s="40"/>
      <c r="L134" s="44"/>
      <c r="M134" s="243"/>
      <c r="N134" s="244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159</v>
      </c>
      <c r="AU134" s="17" t="s">
        <v>82</v>
      </c>
    </row>
    <row r="135" s="2" customFormat="1">
      <c r="A135" s="38"/>
      <c r="B135" s="39"/>
      <c r="C135" s="227" t="s">
        <v>157</v>
      </c>
      <c r="D135" s="227" t="s">
        <v>152</v>
      </c>
      <c r="E135" s="228" t="s">
        <v>388</v>
      </c>
      <c r="F135" s="229" t="s">
        <v>389</v>
      </c>
      <c r="G135" s="230" t="s">
        <v>155</v>
      </c>
      <c r="H135" s="231">
        <v>2</v>
      </c>
      <c r="I135" s="232"/>
      <c r="J135" s="233">
        <f>ROUND(I135*H135,2)</f>
        <v>0</v>
      </c>
      <c r="K135" s="229" t="s">
        <v>156</v>
      </c>
      <c r="L135" s="44"/>
      <c r="M135" s="234" t="s">
        <v>1</v>
      </c>
      <c r="N135" s="235" t="s">
        <v>38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157</v>
      </c>
      <c r="AT135" s="238" t="s">
        <v>152</v>
      </c>
      <c r="AU135" s="238" t="s">
        <v>82</v>
      </c>
      <c r="AY135" s="17" t="s">
        <v>150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80</v>
      </c>
      <c r="BK135" s="239">
        <f>ROUND(I135*H135,2)</f>
        <v>0</v>
      </c>
      <c r="BL135" s="17" t="s">
        <v>157</v>
      </c>
      <c r="BM135" s="238" t="s">
        <v>390</v>
      </c>
    </row>
    <row r="136" s="2" customFormat="1">
      <c r="A136" s="38"/>
      <c r="B136" s="39"/>
      <c r="C136" s="40"/>
      <c r="D136" s="240" t="s">
        <v>159</v>
      </c>
      <c r="E136" s="40"/>
      <c r="F136" s="241" t="s">
        <v>391</v>
      </c>
      <c r="G136" s="40"/>
      <c r="H136" s="40"/>
      <c r="I136" s="242"/>
      <c r="J136" s="40"/>
      <c r="K136" s="40"/>
      <c r="L136" s="44"/>
      <c r="M136" s="243"/>
      <c r="N136" s="244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159</v>
      </c>
      <c r="AU136" s="17" t="s">
        <v>82</v>
      </c>
    </row>
    <row r="137" s="2" customFormat="1">
      <c r="A137" s="38"/>
      <c r="B137" s="39"/>
      <c r="C137" s="227" t="s">
        <v>181</v>
      </c>
      <c r="D137" s="227" t="s">
        <v>152</v>
      </c>
      <c r="E137" s="228" t="s">
        <v>165</v>
      </c>
      <c r="F137" s="229" t="s">
        <v>166</v>
      </c>
      <c r="G137" s="230" t="s">
        <v>167</v>
      </c>
      <c r="H137" s="231">
        <v>11.984</v>
      </c>
      <c r="I137" s="232"/>
      <c r="J137" s="233">
        <f>ROUND(I137*H137,2)</f>
        <v>0</v>
      </c>
      <c r="K137" s="229" t="s">
        <v>156</v>
      </c>
      <c r="L137" s="44"/>
      <c r="M137" s="234" t="s">
        <v>1</v>
      </c>
      <c r="N137" s="235" t="s">
        <v>38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157</v>
      </c>
      <c r="AT137" s="238" t="s">
        <v>152</v>
      </c>
      <c r="AU137" s="238" t="s">
        <v>82</v>
      </c>
      <c r="AY137" s="17" t="s">
        <v>150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80</v>
      </c>
      <c r="BK137" s="239">
        <f>ROUND(I137*H137,2)</f>
        <v>0</v>
      </c>
      <c r="BL137" s="17" t="s">
        <v>157</v>
      </c>
      <c r="BM137" s="238" t="s">
        <v>392</v>
      </c>
    </row>
    <row r="138" s="2" customFormat="1">
      <c r="A138" s="38"/>
      <c r="B138" s="39"/>
      <c r="C138" s="40"/>
      <c r="D138" s="240" t="s">
        <v>159</v>
      </c>
      <c r="E138" s="40"/>
      <c r="F138" s="241" t="s">
        <v>169</v>
      </c>
      <c r="G138" s="40"/>
      <c r="H138" s="40"/>
      <c r="I138" s="242"/>
      <c r="J138" s="40"/>
      <c r="K138" s="40"/>
      <c r="L138" s="44"/>
      <c r="M138" s="243"/>
      <c r="N138" s="244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159</v>
      </c>
      <c r="AU138" s="17" t="s">
        <v>82</v>
      </c>
    </row>
    <row r="139" s="2" customFormat="1">
      <c r="A139" s="38"/>
      <c r="B139" s="39"/>
      <c r="C139" s="40"/>
      <c r="D139" s="240" t="s">
        <v>170</v>
      </c>
      <c r="E139" s="40"/>
      <c r="F139" s="245" t="s">
        <v>171</v>
      </c>
      <c r="G139" s="40"/>
      <c r="H139" s="40"/>
      <c r="I139" s="242"/>
      <c r="J139" s="40"/>
      <c r="K139" s="40"/>
      <c r="L139" s="44"/>
      <c r="M139" s="243"/>
      <c r="N139" s="244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170</v>
      </c>
      <c r="AU139" s="17" t="s">
        <v>82</v>
      </c>
    </row>
    <row r="140" s="13" customFormat="1">
      <c r="A140" s="13"/>
      <c r="B140" s="246"/>
      <c r="C140" s="247"/>
      <c r="D140" s="240" t="s">
        <v>172</v>
      </c>
      <c r="E140" s="248" t="s">
        <v>1</v>
      </c>
      <c r="F140" s="249" t="s">
        <v>393</v>
      </c>
      <c r="G140" s="247"/>
      <c r="H140" s="248" t="s">
        <v>1</v>
      </c>
      <c r="I140" s="250"/>
      <c r="J140" s="247"/>
      <c r="K140" s="247"/>
      <c r="L140" s="251"/>
      <c r="M140" s="252"/>
      <c r="N140" s="253"/>
      <c r="O140" s="253"/>
      <c r="P140" s="253"/>
      <c r="Q140" s="253"/>
      <c r="R140" s="253"/>
      <c r="S140" s="253"/>
      <c r="T140" s="25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5" t="s">
        <v>172</v>
      </c>
      <c r="AU140" s="255" t="s">
        <v>82</v>
      </c>
      <c r="AV140" s="13" t="s">
        <v>80</v>
      </c>
      <c r="AW140" s="13" t="s">
        <v>30</v>
      </c>
      <c r="AX140" s="13" t="s">
        <v>73</v>
      </c>
      <c r="AY140" s="255" t="s">
        <v>150</v>
      </c>
    </row>
    <row r="141" s="14" customFormat="1">
      <c r="A141" s="14"/>
      <c r="B141" s="256"/>
      <c r="C141" s="257"/>
      <c r="D141" s="240" t="s">
        <v>172</v>
      </c>
      <c r="E141" s="258" t="s">
        <v>1</v>
      </c>
      <c r="F141" s="259" t="s">
        <v>174</v>
      </c>
      <c r="G141" s="257"/>
      <c r="H141" s="260">
        <v>6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6" t="s">
        <v>172</v>
      </c>
      <c r="AU141" s="266" t="s">
        <v>82</v>
      </c>
      <c r="AV141" s="14" t="s">
        <v>82</v>
      </c>
      <c r="AW141" s="14" t="s">
        <v>30</v>
      </c>
      <c r="AX141" s="14" t="s">
        <v>73</v>
      </c>
      <c r="AY141" s="266" t="s">
        <v>150</v>
      </c>
    </row>
    <row r="142" s="13" customFormat="1">
      <c r="A142" s="13"/>
      <c r="B142" s="246"/>
      <c r="C142" s="247"/>
      <c r="D142" s="240" t="s">
        <v>172</v>
      </c>
      <c r="E142" s="248" t="s">
        <v>1</v>
      </c>
      <c r="F142" s="249" t="s">
        <v>394</v>
      </c>
      <c r="G142" s="247"/>
      <c r="H142" s="248" t="s">
        <v>1</v>
      </c>
      <c r="I142" s="250"/>
      <c r="J142" s="247"/>
      <c r="K142" s="247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172</v>
      </c>
      <c r="AU142" s="255" t="s">
        <v>82</v>
      </c>
      <c r="AV142" s="13" t="s">
        <v>80</v>
      </c>
      <c r="AW142" s="13" t="s">
        <v>30</v>
      </c>
      <c r="AX142" s="13" t="s">
        <v>73</v>
      </c>
      <c r="AY142" s="255" t="s">
        <v>150</v>
      </c>
    </row>
    <row r="143" s="14" customFormat="1">
      <c r="A143" s="14"/>
      <c r="B143" s="256"/>
      <c r="C143" s="257"/>
      <c r="D143" s="240" t="s">
        <v>172</v>
      </c>
      <c r="E143" s="258" t="s">
        <v>1</v>
      </c>
      <c r="F143" s="259" t="s">
        <v>395</v>
      </c>
      <c r="G143" s="257"/>
      <c r="H143" s="260">
        <v>5.984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6" t="s">
        <v>172</v>
      </c>
      <c r="AU143" s="266" t="s">
        <v>82</v>
      </c>
      <c r="AV143" s="14" t="s">
        <v>82</v>
      </c>
      <c r="AW143" s="14" t="s">
        <v>30</v>
      </c>
      <c r="AX143" s="14" t="s">
        <v>73</v>
      </c>
      <c r="AY143" s="266" t="s">
        <v>150</v>
      </c>
    </row>
    <row r="144" s="15" customFormat="1">
      <c r="A144" s="15"/>
      <c r="B144" s="267"/>
      <c r="C144" s="268"/>
      <c r="D144" s="240" t="s">
        <v>172</v>
      </c>
      <c r="E144" s="269" t="s">
        <v>1</v>
      </c>
      <c r="F144" s="270" t="s">
        <v>204</v>
      </c>
      <c r="G144" s="268"/>
      <c r="H144" s="271">
        <v>11.984</v>
      </c>
      <c r="I144" s="272"/>
      <c r="J144" s="268"/>
      <c r="K144" s="268"/>
      <c r="L144" s="273"/>
      <c r="M144" s="274"/>
      <c r="N144" s="275"/>
      <c r="O144" s="275"/>
      <c r="P144" s="275"/>
      <c r="Q144" s="275"/>
      <c r="R144" s="275"/>
      <c r="S144" s="275"/>
      <c r="T144" s="27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7" t="s">
        <v>172</v>
      </c>
      <c r="AU144" s="277" t="s">
        <v>82</v>
      </c>
      <c r="AV144" s="15" t="s">
        <v>157</v>
      </c>
      <c r="AW144" s="15" t="s">
        <v>30</v>
      </c>
      <c r="AX144" s="15" t="s">
        <v>80</v>
      </c>
      <c r="AY144" s="277" t="s">
        <v>150</v>
      </c>
    </row>
    <row r="145" s="2" customFormat="1">
      <c r="A145" s="38"/>
      <c r="B145" s="39"/>
      <c r="C145" s="227" t="s">
        <v>189</v>
      </c>
      <c r="D145" s="227" t="s">
        <v>152</v>
      </c>
      <c r="E145" s="228" t="s">
        <v>396</v>
      </c>
      <c r="F145" s="229" t="s">
        <v>397</v>
      </c>
      <c r="G145" s="230" t="s">
        <v>177</v>
      </c>
      <c r="H145" s="231">
        <v>6.7999999999999998</v>
      </c>
      <c r="I145" s="232"/>
      <c r="J145" s="233">
        <f>ROUND(I145*H145,2)</f>
        <v>0</v>
      </c>
      <c r="K145" s="229" t="s">
        <v>156</v>
      </c>
      <c r="L145" s="44"/>
      <c r="M145" s="234" t="s">
        <v>1</v>
      </c>
      <c r="N145" s="235" t="s">
        <v>38</v>
      </c>
      <c r="O145" s="91"/>
      <c r="P145" s="236">
        <f>O145*H145</f>
        <v>0</v>
      </c>
      <c r="Q145" s="236">
        <v>0.0019955099999999998</v>
      </c>
      <c r="R145" s="236">
        <f>Q145*H145</f>
        <v>0.013569467999999998</v>
      </c>
      <c r="S145" s="236">
        <v>0</v>
      </c>
      <c r="T145" s="23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157</v>
      </c>
      <c r="AT145" s="238" t="s">
        <v>152</v>
      </c>
      <c r="AU145" s="238" t="s">
        <v>82</v>
      </c>
      <c r="AY145" s="17" t="s">
        <v>150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80</v>
      </c>
      <c r="BK145" s="239">
        <f>ROUND(I145*H145,2)</f>
        <v>0</v>
      </c>
      <c r="BL145" s="17" t="s">
        <v>157</v>
      </c>
      <c r="BM145" s="238" t="s">
        <v>398</v>
      </c>
    </row>
    <row r="146" s="2" customFormat="1">
      <c r="A146" s="38"/>
      <c r="B146" s="39"/>
      <c r="C146" s="40"/>
      <c r="D146" s="240" t="s">
        <v>159</v>
      </c>
      <c r="E146" s="40"/>
      <c r="F146" s="241" t="s">
        <v>399</v>
      </c>
      <c r="G146" s="40"/>
      <c r="H146" s="40"/>
      <c r="I146" s="242"/>
      <c r="J146" s="40"/>
      <c r="K146" s="40"/>
      <c r="L146" s="44"/>
      <c r="M146" s="243"/>
      <c r="N146" s="244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159</v>
      </c>
      <c r="AU146" s="17" t="s">
        <v>82</v>
      </c>
    </row>
    <row r="147" s="2" customFormat="1">
      <c r="A147" s="38"/>
      <c r="B147" s="39"/>
      <c r="C147" s="40"/>
      <c r="D147" s="240" t="s">
        <v>170</v>
      </c>
      <c r="E147" s="40"/>
      <c r="F147" s="245" t="s">
        <v>400</v>
      </c>
      <c r="G147" s="40"/>
      <c r="H147" s="40"/>
      <c r="I147" s="242"/>
      <c r="J147" s="40"/>
      <c r="K147" s="40"/>
      <c r="L147" s="44"/>
      <c r="M147" s="243"/>
      <c r="N147" s="244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170</v>
      </c>
      <c r="AU147" s="17" t="s">
        <v>82</v>
      </c>
    </row>
    <row r="148" s="13" customFormat="1">
      <c r="A148" s="13"/>
      <c r="B148" s="246"/>
      <c r="C148" s="247"/>
      <c r="D148" s="240" t="s">
        <v>172</v>
      </c>
      <c r="E148" s="248" t="s">
        <v>1</v>
      </c>
      <c r="F148" s="249" t="s">
        <v>401</v>
      </c>
      <c r="G148" s="247"/>
      <c r="H148" s="248" t="s">
        <v>1</v>
      </c>
      <c r="I148" s="250"/>
      <c r="J148" s="247"/>
      <c r="K148" s="247"/>
      <c r="L148" s="251"/>
      <c r="M148" s="252"/>
      <c r="N148" s="253"/>
      <c r="O148" s="253"/>
      <c r="P148" s="253"/>
      <c r="Q148" s="253"/>
      <c r="R148" s="253"/>
      <c r="S148" s="253"/>
      <c r="T148" s="25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5" t="s">
        <v>172</v>
      </c>
      <c r="AU148" s="255" t="s">
        <v>82</v>
      </c>
      <c r="AV148" s="13" t="s">
        <v>80</v>
      </c>
      <c r="AW148" s="13" t="s">
        <v>30</v>
      </c>
      <c r="AX148" s="13" t="s">
        <v>73</v>
      </c>
      <c r="AY148" s="255" t="s">
        <v>150</v>
      </c>
    </row>
    <row r="149" s="14" customFormat="1">
      <c r="A149" s="14"/>
      <c r="B149" s="256"/>
      <c r="C149" s="257"/>
      <c r="D149" s="240" t="s">
        <v>172</v>
      </c>
      <c r="E149" s="258" t="s">
        <v>1</v>
      </c>
      <c r="F149" s="259" t="s">
        <v>402</v>
      </c>
      <c r="G149" s="257"/>
      <c r="H149" s="260">
        <v>6.7999999999999998</v>
      </c>
      <c r="I149" s="261"/>
      <c r="J149" s="257"/>
      <c r="K149" s="257"/>
      <c r="L149" s="262"/>
      <c r="M149" s="263"/>
      <c r="N149" s="264"/>
      <c r="O149" s="264"/>
      <c r="P149" s="264"/>
      <c r="Q149" s="264"/>
      <c r="R149" s="264"/>
      <c r="S149" s="264"/>
      <c r="T149" s="26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6" t="s">
        <v>172</v>
      </c>
      <c r="AU149" s="266" t="s">
        <v>82</v>
      </c>
      <c r="AV149" s="14" t="s">
        <v>82</v>
      </c>
      <c r="AW149" s="14" t="s">
        <v>30</v>
      </c>
      <c r="AX149" s="14" t="s">
        <v>80</v>
      </c>
      <c r="AY149" s="266" t="s">
        <v>150</v>
      </c>
    </row>
    <row r="150" s="2" customFormat="1">
      <c r="A150" s="38"/>
      <c r="B150" s="39"/>
      <c r="C150" s="227" t="s">
        <v>207</v>
      </c>
      <c r="D150" s="227" t="s">
        <v>152</v>
      </c>
      <c r="E150" s="228" t="s">
        <v>403</v>
      </c>
      <c r="F150" s="229" t="s">
        <v>404</v>
      </c>
      <c r="G150" s="230" t="s">
        <v>177</v>
      </c>
      <c r="H150" s="231">
        <v>6.7999999999999998</v>
      </c>
      <c r="I150" s="232"/>
      <c r="J150" s="233">
        <f>ROUND(I150*H150,2)</f>
        <v>0</v>
      </c>
      <c r="K150" s="229" t="s">
        <v>156</v>
      </c>
      <c r="L150" s="44"/>
      <c r="M150" s="234" t="s">
        <v>1</v>
      </c>
      <c r="N150" s="235" t="s">
        <v>38</v>
      </c>
      <c r="O150" s="91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8" t="s">
        <v>157</v>
      </c>
      <c r="AT150" s="238" t="s">
        <v>152</v>
      </c>
      <c r="AU150" s="238" t="s">
        <v>82</v>
      </c>
      <c r="AY150" s="17" t="s">
        <v>150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7" t="s">
        <v>80</v>
      </c>
      <c r="BK150" s="239">
        <f>ROUND(I150*H150,2)</f>
        <v>0</v>
      </c>
      <c r="BL150" s="17" t="s">
        <v>157</v>
      </c>
      <c r="BM150" s="238" t="s">
        <v>405</v>
      </c>
    </row>
    <row r="151" s="2" customFormat="1">
      <c r="A151" s="38"/>
      <c r="B151" s="39"/>
      <c r="C151" s="40"/>
      <c r="D151" s="240" t="s">
        <v>159</v>
      </c>
      <c r="E151" s="40"/>
      <c r="F151" s="241" t="s">
        <v>406</v>
      </c>
      <c r="G151" s="40"/>
      <c r="H151" s="40"/>
      <c r="I151" s="242"/>
      <c r="J151" s="40"/>
      <c r="K151" s="40"/>
      <c r="L151" s="44"/>
      <c r="M151" s="243"/>
      <c r="N151" s="244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159</v>
      </c>
      <c r="AU151" s="17" t="s">
        <v>82</v>
      </c>
    </row>
    <row r="152" s="2" customFormat="1">
      <c r="A152" s="38"/>
      <c r="B152" s="39"/>
      <c r="C152" s="227" t="s">
        <v>213</v>
      </c>
      <c r="D152" s="227" t="s">
        <v>152</v>
      </c>
      <c r="E152" s="228" t="s">
        <v>407</v>
      </c>
      <c r="F152" s="229" t="s">
        <v>408</v>
      </c>
      <c r="G152" s="230" t="s">
        <v>167</v>
      </c>
      <c r="H152" s="231">
        <v>6.984</v>
      </c>
      <c r="I152" s="232"/>
      <c r="J152" s="233">
        <f>ROUND(I152*H152,2)</f>
        <v>0</v>
      </c>
      <c r="K152" s="229" t="s">
        <v>156</v>
      </c>
      <c r="L152" s="44"/>
      <c r="M152" s="234" t="s">
        <v>1</v>
      </c>
      <c r="N152" s="235" t="s">
        <v>38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157</v>
      </c>
      <c r="AT152" s="238" t="s">
        <v>152</v>
      </c>
      <c r="AU152" s="238" t="s">
        <v>82</v>
      </c>
      <c r="AY152" s="17" t="s">
        <v>150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80</v>
      </c>
      <c r="BK152" s="239">
        <f>ROUND(I152*H152,2)</f>
        <v>0</v>
      </c>
      <c r="BL152" s="17" t="s">
        <v>157</v>
      </c>
      <c r="BM152" s="238" t="s">
        <v>409</v>
      </c>
    </row>
    <row r="153" s="2" customFormat="1">
      <c r="A153" s="38"/>
      <c r="B153" s="39"/>
      <c r="C153" s="40"/>
      <c r="D153" s="240" t="s">
        <v>159</v>
      </c>
      <c r="E153" s="40"/>
      <c r="F153" s="241" t="s">
        <v>410</v>
      </c>
      <c r="G153" s="40"/>
      <c r="H153" s="40"/>
      <c r="I153" s="242"/>
      <c r="J153" s="40"/>
      <c r="K153" s="40"/>
      <c r="L153" s="44"/>
      <c r="M153" s="243"/>
      <c r="N153" s="244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159</v>
      </c>
      <c r="AU153" s="17" t="s">
        <v>82</v>
      </c>
    </row>
    <row r="154" s="13" customFormat="1">
      <c r="A154" s="13"/>
      <c r="B154" s="246"/>
      <c r="C154" s="247"/>
      <c r="D154" s="240" t="s">
        <v>172</v>
      </c>
      <c r="E154" s="248" t="s">
        <v>1</v>
      </c>
      <c r="F154" s="249" t="s">
        <v>411</v>
      </c>
      <c r="G154" s="247"/>
      <c r="H154" s="248" t="s">
        <v>1</v>
      </c>
      <c r="I154" s="250"/>
      <c r="J154" s="247"/>
      <c r="K154" s="247"/>
      <c r="L154" s="251"/>
      <c r="M154" s="252"/>
      <c r="N154" s="253"/>
      <c r="O154" s="253"/>
      <c r="P154" s="253"/>
      <c r="Q154" s="253"/>
      <c r="R154" s="253"/>
      <c r="S154" s="253"/>
      <c r="T154" s="25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5" t="s">
        <v>172</v>
      </c>
      <c r="AU154" s="255" t="s">
        <v>82</v>
      </c>
      <c r="AV154" s="13" t="s">
        <v>80</v>
      </c>
      <c r="AW154" s="13" t="s">
        <v>30</v>
      </c>
      <c r="AX154" s="13" t="s">
        <v>73</v>
      </c>
      <c r="AY154" s="255" t="s">
        <v>150</v>
      </c>
    </row>
    <row r="155" s="14" customFormat="1">
      <c r="A155" s="14"/>
      <c r="B155" s="256"/>
      <c r="C155" s="257"/>
      <c r="D155" s="240" t="s">
        <v>172</v>
      </c>
      <c r="E155" s="258" t="s">
        <v>1</v>
      </c>
      <c r="F155" s="259" t="s">
        <v>395</v>
      </c>
      <c r="G155" s="257"/>
      <c r="H155" s="260">
        <v>5.984</v>
      </c>
      <c r="I155" s="261"/>
      <c r="J155" s="257"/>
      <c r="K155" s="257"/>
      <c r="L155" s="262"/>
      <c r="M155" s="263"/>
      <c r="N155" s="264"/>
      <c r="O155" s="264"/>
      <c r="P155" s="264"/>
      <c r="Q155" s="264"/>
      <c r="R155" s="264"/>
      <c r="S155" s="264"/>
      <c r="T155" s="26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6" t="s">
        <v>172</v>
      </c>
      <c r="AU155" s="266" t="s">
        <v>82</v>
      </c>
      <c r="AV155" s="14" t="s">
        <v>82</v>
      </c>
      <c r="AW155" s="14" t="s">
        <v>30</v>
      </c>
      <c r="AX155" s="14" t="s">
        <v>73</v>
      </c>
      <c r="AY155" s="266" t="s">
        <v>150</v>
      </c>
    </row>
    <row r="156" s="13" customFormat="1">
      <c r="A156" s="13"/>
      <c r="B156" s="246"/>
      <c r="C156" s="247"/>
      <c r="D156" s="240" t="s">
        <v>172</v>
      </c>
      <c r="E156" s="248" t="s">
        <v>1</v>
      </c>
      <c r="F156" s="249" t="s">
        <v>412</v>
      </c>
      <c r="G156" s="247"/>
      <c r="H156" s="248" t="s">
        <v>1</v>
      </c>
      <c r="I156" s="250"/>
      <c r="J156" s="247"/>
      <c r="K156" s="247"/>
      <c r="L156" s="251"/>
      <c r="M156" s="252"/>
      <c r="N156" s="253"/>
      <c r="O156" s="253"/>
      <c r="P156" s="253"/>
      <c r="Q156" s="253"/>
      <c r="R156" s="253"/>
      <c r="S156" s="253"/>
      <c r="T156" s="25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5" t="s">
        <v>172</v>
      </c>
      <c r="AU156" s="255" t="s">
        <v>82</v>
      </c>
      <c r="AV156" s="13" t="s">
        <v>80</v>
      </c>
      <c r="AW156" s="13" t="s">
        <v>30</v>
      </c>
      <c r="AX156" s="13" t="s">
        <v>73</v>
      </c>
      <c r="AY156" s="255" t="s">
        <v>150</v>
      </c>
    </row>
    <row r="157" s="14" customFormat="1">
      <c r="A157" s="14"/>
      <c r="B157" s="256"/>
      <c r="C157" s="257"/>
      <c r="D157" s="240" t="s">
        <v>172</v>
      </c>
      <c r="E157" s="258" t="s">
        <v>1</v>
      </c>
      <c r="F157" s="259" t="s">
        <v>413</v>
      </c>
      <c r="G157" s="257"/>
      <c r="H157" s="260">
        <v>1</v>
      </c>
      <c r="I157" s="261"/>
      <c r="J157" s="257"/>
      <c r="K157" s="257"/>
      <c r="L157" s="262"/>
      <c r="M157" s="263"/>
      <c r="N157" s="264"/>
      <c r="O157" s="264"/>
      <c r="P157" s="264"/>
      <c r="Q157" s="264"/>
      <c r="R157" s="264"/>
      <c r="S157" s="264"/>
      <c r="T157" s="26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6" t="s">
        <v>172</v>
      </c>
      <c r="AU157" s="266" t="s">
        <v>82</v>
      </c>
      <c r="AV157" s="14" t="s">
        <v>82</v>
      </c>
      <c r="AW157" s="14" t="s">
        <v>30</v>
      </c>
      <c r="AX157" s="14" t="s">
        <v>73</v>
      </c>
      <c r="AY157" s="266" t="s">
        <v>150</v>
      </c>
    </row>
    <row r="158" s="15" customFormat="1">
      <c r="A158" s="15"/>
      <c r="B158" s="267"/>
      <c r="C158" s="268"/>
      <c r="D158" s="240" t="s">
        <v>172</v>
      </c>
      <c r="E158" s="269" t="s">
        <v>1</v>
      </c>
      <c r="F158" s="270" t="s">
        <v>204</v>
      </c>
      <c r="G158" s="268"/>
      <c r="H158" s="271">
        <v>6.984</v>
      </c>
      <c r="I158" s="272"/>
      <c r="J158" s="268"/>
      <c r="K158" s="268"/>
      <c r="L158" s="273"/>
      <c r="M158" s="274"/>
      <c r="N158" s="275"/>
      <c r="O158" s="275"/>
      <c r="P158" s="275"/>
      <c r="Q158" s="275"/>
      <c r="R158" s="275"/>
      <c r="S158" s="275"/>
      <c r="T158" s="276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7" t="s">
        <v>172</v>
      </c>
      <c r="AU158" s="277" t="s">
        <v>82</v>
      </c>
      <c r="AV158" s="15" t="s">
        <v>157</v>
      </c>
      <c r="AW158" s="15" t="s">
        <v>30</v>
      </c>
      <c r="AX158" s="15" t="s">
        <v>80</v>
      </c>
      <c r="AY158" s="277" t="s">
        <v>150</v>
      </c>
    </row>
    <row r="159" s="2" customFormat="1" ht="21.75" customHeight="1">
      <c r="A159" s="38"/>
      <c r="B159" s="39"/>
      <c r="C159" s="278" t="s">
        <v>205</v>
      </c>
      <c r="D159" s="278" t="s">
        <v>268</v>
      </c>
      <c r="E159" s="279" t="s">
        <v>414</v>
      </c>
      <c r="F159" s="280" t="s">
        <v>415</v>
      </c>
      <c r="G159" s="281" t="s">
        <v>184</v>
      </c>
      <c r="H159" s="282">
        <v>1.5</v>
      </c>
      <c r="I159" s="283"/>
      <c r="J159" s="284">
        <f>ROUND(I159*H159,2)</f>
        <v>0</v>
      </c>
      <c r="K159" s="280" t="s">
        <v>156</v>
      </c>
      <c r="L159" s="285"/>
      <c r="M159" s="286" t="s">
        <v>1</v>
      </c>
      <c r="N159" s="287" t="s">
        <v>38</v>
      </c>
      <c r="O159" s="91"/>
      <c r="P159" s="236">
        <f>O159*H159</f>
        <v>0</v>
      </c>
      <c r="Q159" s="236">
        <v>1</v>
      </c>
      <c r="R159" s="236">
        <f>Q159*H159</f>
        <v>1.5</v>
      </c>
      <c r="S159" s="236">
        <v>0</v>
      </c>
      <c r="T159" s="23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8" t="s">
        <v>213</v>
      </c>
      <c r="AT159" s="238" t="s">
        <v>268</v>
      </c>
      <c r="AU159" s="238" t="s">
        <v>82</v>
      </c>
      <c r="AY159" s="17" t="s">
        <v>150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7" t="s">
        <v>80</v>
      </c>
      <c r="BK159" s="239">
        <f>ROUND(I159*H159,2)</f>
        <v>0</v>
      </c>
      <c r="BL159" s="17" t="s">
        <v>157</v>
      </c>
      <c r="BM159" s="238" t="s">
        <v>416</v>
      </c>
    </row>
    <row r="160" s="2" customFormat="1">
      <c r="A160" s="38"/>
      <c r="B160" s="39"/>
      <c r="C160" s="40"/>
      <c r="D160" s="240" t="s">
        <v>159</v>
      </c>
      <c r="E160" s="40"/>
      <c r="F160" s="241" t="s">
        <v>415</v>
      </c>
      <c r="G160" s="40"/>
      <c r="H160" s="40"/>
      <c r="I160" s="242"/>
      <c r="J160" s="40"/>
      <c r="K160" s="40"/>
      <c r="L160" s="44"/>
      <c r="M160" s="243"/>
      <c r="N160" s="244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159</v>
      </c>
      <c r="AU160" s="17" t="s">
        <v>82</v>
      </c>
    </row>
    <row r="161" s="14" customFormat="1">
      <c r="A161" s="14"/>
      <c r="B161" s="256"/>
      <c r="C161" s="257"/>
      <c r="D161" s="240" t="s">
        <v>172</v>
      </c>
      <c r="E161" s="258" t="s">
        <v>1</v>
      </c>
      <c r="F161" s="259" t="s">
        <v>417</v>
      </c>
      <c r="G161" s="257"/>
      <c r="H161" s="260">
        <v>1.5</v>
      </c>
      <c r="I161" s="261"/>
      <c r="J161" s="257"/>
      <c r="K161" s="257"/>
      <c r="L161" s="262"/>
      <c r="M161" s="263"/>
      <c r="N161" s="264"/>
      <c r="O161" s="264"/>
      <c r="P161" s="264"/>
      <c r="Q161" s="264"/>
      <c r="R161" s="264"/>
      <c r="S161" s="264"/>
      <c r="T161" s="26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6" t="s">
        <v>172</v>
      </c>
      <c r="AU161" s="266" t="s">
        <v>82</v>
      </c>
      <c r="AV161" s="14" t="s">
        <v>82</v>
      </c>
      <c r="AW161" s="14" t="s">
        <v>30</v>
      </c>
      <c r="AX161" s="14" t="s">
        <v>80</v>
      </c>
      <c r="AY161" s="266" t="s">
        <v>150</v>
      </c>
    </row>
    <row r="162" s="2" customFormat="1" ht="16.5" customHeight="1">
      <c r="A162" s="38"/>
      <c r="B162" s="39"/>
      <c r="C162" s="227" t="s">
        <v>233</v>
      </c>
      <c r="D162" s="227" t="s">
        <v>152</v>
      </c>
      <c r="E162" s="228" t="s">
        <v>175</v>
      </c>
      <c r="F162" s="229" t="s">
        <v>176</v>
      </c>
      <c r="G162" s="230" t="s">
        <v>177</v>
      </c>
      <c r="H162" s="231">
        <v>20</v>
      </c>
      <c r="I162" s="232"/>
      <c r="J162" s="233">
        <f>ROUND(I162*H162,2)</f>
        <v>0</v>
      </c>
      <c r="K162" s="229" t="s">
        <v>156</v>
      </c>
      <c r="L162" s="44"/>
      <c r="M162" s="234" t="s">
        <v>1</v>
      </c>
      <c r="N162" s="235" t="s">
        <v>38</v>
      </c>
      <c r="O162" s="91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157</v>
      </c>
      <c r="AT162" s="238" t="s">
        <v>152</v>
      </c>
      <c r="AU162" s="238" t="s">
        <v>82</v>
      </c>
      <c r="AY162" s="17" t="s">
        <v>150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80</v>
      </c>
      <c r="BK162" s="239">
        <f>ROUND(I162*H162,2)</f>
        <v>0</v>
      </c>
      <c r="BL162" s="17" t="s">
        <v>157</v>
      </c>
      <c r="BM162" s="238" t="s">
        <v>418</v>
      </c>
    </row>
    <row r="163" s="2" customFormat="1">
      <c r="A163" s="38"/>
      <c r="B163" s="39"/>
      <c r="C163" s="40"/>
      <c r="D163" s="240" t="s">
        <v>159</v>
      </c>
      <c r="E163" s="40"/>
      <c r="F163" s="241" t="s">
        <v>179</v>
      </c>
      <c r="G163" s="40"/>
      <c r="H163" s="40"/>
      <c r="I163" s="242"/>
      <c r="J163" s="40"/>
      <c r="K163" s="40"/>
      <c r="L163" s="44"/>
      <c r="M163" s="243"/>
      <c r="N163" s="244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159</v>
      </c>
      <c r="AU163" s="17" t="s">
        <v>82</v>
      </c>
    </row>
    <row r="164" s="12" customFormat="1" ht="22.8" customHeight="1">
      <c r="A164" s="12"/>
      <c r="B164" s="211"/>
      <c r="C164" s="212"/>
      <c r="D164" s="213" t="s">
        <v>72</v>
      </c>
      <c r="E164" s="225" t="s">
        <v>157</v>
      </c>
      <c r="F164" s="225" t="s">
        <v>180</v>
      </c>
      <c r="G164" s="212"/>
      <c r="H164" s="212"/>
      <c r="I164" s="215"/>
      <c r="J164" s="226">
        <f>BK164</f>
        <v>0</v>
      </c>
      <c r="K164" s="212"/>
      <c r="L164" s="217"/>
      <c r="M164" s="218"/>
      <c r="N164" s="219"/>
      <c r="O164" s="219"/>
      <c r="P164" s="220">
        <f>SUM(P165:P190)</f>
        <v>0</v>
      </c>
      <c r="Q164" s="219"/>
      <c r="R164" s="220">
        <f>SUM(R165:R190)</f>
        <v>17.650047846599996</v>
      </c>
      <c r="S164" s="219"/>
      <c r="T164" s="221">
        <f>SUM(T165:T190)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2" t="s">
        <v>80</v>
      </c>
      <c r="AT164" s="223" t="s">
        <v>72</v>
      </c>
      <c r="AU164" s="223" t="s">
        <v>80</v>
      </c>
      <c r="AY164" s="222" t="s">
        <v>150</v>
      </c>
      <c r="BK164" s="224">
        <f>SUM(BK165:BK190)</f>
        <v>0</v>
      </c>
    </row>
    <row r="165" s="2" customFormat="1" ht="21.75" customHeight="1">
      <c r="A165" s="38"/>
      <c r="B165" s="39"/>
      <c r="C165" s="227" t="s">
        <v>238</v>
      </c>
      <c r="D165" s="227" t="s">
        <v>152</v>
      </c>
      <c r="E165" s="228" t="s">
        <v>419</v>
      </c>
      <c r="F165" s="229" t="s">
        <v>420</v>
      </c>
      <c r="G165" s="230" t="s">
        <v>167</v>
      </c>
      <c r="H165" s="231">
        <v>0.059999999999999998</v>
      </c>
      <c r="I165" s="232"/>
      <c r="J165" s="233">
        <f>ROUND(I165*H165,2)</f>
        <v>0</v>
      </c>
      <c r="K165" s="229" t="s">
        <v>156</v>
      </c>
      <c r="L165" s="44"/>
      <c r="M165" s="234" t="s">
        <v>1</v>
      </c>
      <c r="N165" s="235" t="s">
        <v>38</v>
      </c>
      <c r="O165" s="91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157</v>
      </c>
      <c r="AT165" s="238" t="s">
        <v>152</v>
      </c>
      <c r="AU165" s="238" t="s">
        <v>82</v>
      </c>
      <c r="AY165" s="17" t="s">
        <v>150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80</v>
      </c>
      <c r="BK165" s="239">
        <f>ROUND(I165*H165,2)</f>
        <v>0</v>
      </c>
      <c r="BL165" s="17" t="s">
        <v>157</v>
      </c>
      <c r="BM165" s="238" t="s">
        <v>421</v>
      </c>
    </row>
    <row r="166" s="2" customFormat="1">
      <c r="A166" s="38"/>
      <c r="B166" s="39"/>
      <c r="C166" s="40"/>
      <c r="D166" s="240" t="s">
        <v>159</v>
      </c>
      <c r="E166" s="40"/>
      <c r="F166" s="241" t="s">
        <v>422</v>
      </c>
      <c r="G166" s="40"/>
      <c r="H166" s="40"/>
      <c r="I166" s="242"/>
      <c r="J166" s="40"/>
      <c r="K166" s="40"/>
      <c r="L166" s="44"/>
      <c r="M166" s="243"/>
      <c r="N166" s="244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159</v>
      </c>
      <c r="AU166" s="17" t="s">
        <v>82</v>
      </c>
    </row>
    <row r="167" s="2" customFormat="1">
      <c r="A167" s="38"/>
      <c r="B167" s="39"/>
      <c r="C167" s="40"/>
      <c r="D167" s="240" t="s">
        <v>170</v>
      </c>
      <c r="E167" s="40"/>
      <c r="F167" s="245" t="s">
        <v>423</v>
      </c>
      <c r="G167" s="40"/>
      <c r="H167" s="40"/>
      <c r="I167" s="242"/>
      <c r="J167" s="40"/>
      <c r="K167" s="40"/>
      <c r="L167" s="44"/>
      <c r="M167" s="243"/>
      <c r="N167" s="244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170</v>
      </c>
      <c r="AU167" s="17" t="s">
        <v>82</v>
      </c>
    </row>
    <row r="168" s="14" customFormat="1">
      <c r="A168" s="14"/>
      <c r="B168" s="256"/>
      <c r="C168" s="257"/>
      <c r="D168" s="240" t="s">
        <v>172</v>
      </c>
      <c r="E168" s="258" t="s">
        <v>1</v>
      </c>
      <c r="F168" s="259" t="s">
        <v>424</v>
      </c>
      <c r="G168" s="257"/>
      <c r="H168" s="260">
        <v>0.059999999999999998</v>
      </c>
      <c r="I168" s="261"/>
      <c r="J168" s="257"/>
      <c r="K168" s="257"/>
      <c r="L168" s="262"/>
      <c r="M168" s="263"/>
      <c r="N168" s="264"/>
      <c r="O168" s="264"/>
      <c r="P168" s="264"/>
      <c r="Q168" s="264"/>
      <c r="R168" s="264"/>
      <c r="S168" s="264"/>
      <c r="T168" s="26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6" t="s">
        <v>172</v>
      </c>
      <c r="AU168" s="266" t="s">
        <v>82</v>
      </c>
      <c r="AV168" s="14" t="s">
        <v>82</v>
      </c>
      <c r="AW168" s="14" t="s">
        <v>30</v>
      </c>
      <c r="AX168" s="14" t="s">
        <v>80</v>
      </c>
      <c r="AY168" s="266" t="s">
        <v>150</v>
      </c>
    </row>
    <row r="169" s="2" customFormat="1">
      <c r="A169" s="38"/>
      <c r="B169" s="39"/>
      <c r="C169" s="227" t="s">
        <v>245</v>
      </c>
      <c r="D169" s="227" t="s">
        <v>152</v>
      </c>
      <c r="E169" s="228" t="s">
        <v>425</v>
      </c>
      <c r="F169" s="229" t="s">
        <v>426</v>
      </c>
      <c r="G169" s="230" t="s">
        <v>167</v>
      </c>
      <c r="H169" s="231">
        <v>0.059999999999999998</v>
      </c>
      <c r="I169" s="232"/>
      <c r="J169" s="233">
        <f>ROUND(I169*H169,2)</f>
        <v>0</v>
      </c>
      <c r="K169" s="229" t="s">
        <v>156</v>
      </c>
      <c r="L169" s="44"/>
      <c r="M169" s="234" t="s">
        <v>1</v>
      </c>
      <c r="N169" s="235" t="s">
        <v>38</v>
      </c>
      <c r="O169" s="91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8" t="s">
        <v>157</v>
      </c>
      <c r="AT169" s="238" t="s">
        <v>152</v>
      </c>
      <c r="AU169" s="238" t="s">
        <v>82</v>
      </c>
      <c r="AY169" s="17" t="s">
        <v>150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7" t="s">
        <v>80</v>
      </c>
      <c r="BK169" s="239">
        <f>ROUND(I169*H169,2)</f>
        <v>0</v>
      </c>
      <c r="BL169" s="17" t="s">
        <v>157</v>
      </c>
      <c r="BM169" s="238" t="s">
        <v>427</v>
      </c>
    </row>
    <row r="170" s="2" customFormat="1">
      <c r="A170" s="38"/>
      <c r="B170" s="39"/>
      <c r="C170" s="40"/>
      <c r="D170" s="240" t="s">
        <v>159</v>
      </c>
      <c r="E170" s="40"/>
      <c r="F170" s="241" t="s">
        <v>428</v>
      </c>
      <c r="G170" s="40"/>
      <c r="H170" s="40"/>
      <c r="I170" s="242"/>
      <c r="J170" s="40"/>
      <c r="K170" s="40"/>
      <c r="L170" s="44"/>
      <c r="M170" s="243"/>
      <c r="N170" s="244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159</v>
      </c>
      <c r="AU170" s="17" t="s">
        <v>82</v>
      </c>
    </row>
    <row r="171" s="2" customFormat="1">
      <c r="A171" s="38"/>
      <c r="B171" s="39"/>
      <c r="C171" s="227" t="s">
        <v>251</v>
      </c>
      <c r="D171" s="227" t="s">
        <v>152</v>
      </c>
      <c r="E171" s="228" t="s">
        <v>429</v>
      </c>
      <c r="F171" s="229" t="s">
        <v>430</v>
      </c>
      <c r="G171" s="230" t="s">
        <v>177</v>
      </c>
      <c r="H171" s="231">
        <v>0.29999999999999999</v>
      </c>
      <c r="I171" s="232"/>
      <c r="J171" s="233">
        <f>ROUND(I171*H171,2)</f>
        <v>0</v>
      </c>
      <c r="K171" s="229" t="s">
        <v>156</v>
      </c>
      <c r="L171" s="44"/>
      <c r="M171" s="234" t="s">
        <v>1</v>
      </c>
      <c r="N171" s="235" t="s">
        <v>38</v>
      </c>
      <c r="O171" s="91"/>
      <c r="P171" s="236">
        <f>O171*H171</f>
        <v>0</v>
      </c>
      <c r="Q171" s="236">
        <v>0.007603332</v>
      </c>
      <c r="R171" s="236">
        <f>Q171*H171</f>
        <v>0.0022809995999999999</v>
      </c>
      <c r="S171" s="236">
        <v>0</v>
      </c>
      <c r="T171" s="23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8" t="s">
        <v>157</v>
      </c>
      <c r="AT171" s="238" t="s">
        <v>152</v>
      </c>
      <c r="AU171" s="238" t="s">
        <v>82</v>
      </c>
      <c r="AY171" s="17" t="s">
        <v>150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7" t="s">
        <v>80</v>
      </c>
      <c r="BK171" s="239">
        <f>ROUND(I171*H171,2)</f>
        <v>0</v>
      </c>
      <c r="BL171" s="17" t="s">
        <v>157</v>
      </c>
      <c r="BM171" s="238" t="s">
        <v>431</v>
      </c>
    </row>
    <row r="172" s="2" customFormat="1">
      <c r="A172" s="38"/>
      <c r="B172" s="39"/>
      <c r="C172" s="40"/>
      <c r="D172" s="240" t="s">
        <v>159</v>
      </c>
      <c r="E172" s="40"/>
      <c r="F172" s="241" t="s">
        <v>432</v>
      </c>
      <c r="G172" s="40"/>
      <c r="H172" s="40"/>
      <c r="I172" s="242"/>
      <c r="J172" s="40"/>
      <c r="K172" s="40"/>
      <c r="L172" s="44"/>
      <c r="M172" s="243"/>
      <c r="N172" s="244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159</v>
      </c>
      <c r="AU172" s="17" t="s">
        <v>82</v>
      </c>
    </row>
    <row r="173" s="14" customFormat="1">
      <c r="A173" s="14"/>
      <c r="B173" s="256"/>
      <c r="C173" s="257"/>
      <c r="D173" s="240" t="s">
        <v>172</v>
      </c>
      <c r="E173" s="258" t="s">
        <v>1</v>
      </c>
      <c r="F173" s="259" t="s">
        <v>433</v>
      </c>
      <c r="G173" s="257"/>
      <c r="H173" s="260">
        <v>0.29999999999999999</v>
      </c>
      <c r="I173" s="261"/>
      <c r="J173" s="257"/>
      <c r="K173" s="257"/>
      <c r="L173" s="262"/>
      <c r="M173" s="263"/>
      <c r="N173" s="264"/>
      <c r="O173" s="264"/>
      <c r="P173" s="264"/>
      <c r="Q173" s="264"/>
      <c r="R173" s="264"/>
      <c r="S173" s="264"/>
      <c r="T173" s="26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6" t="s">
        <v>172</v>
      </c>
      <c r="AU173" s="266" t="s">
        <v>82</v>
      </c>
      <c r="AV173" s="14" t="s">
        <v>82</v>
      </c>
      <c r="AW173" s="14" t="s">
        <v>30</v>
      </c>
      <c r="AX173" s="14" t="s">
        <v>80</v>
      </c>
      <c r="AY173" s="266" t="s">
        <v>150</v>
      </c>
    </row>
    <row r="174" s="2" customFormat="1">
      <c r="A174" s="38"/>
      <c r="B174" s="39"/>
      <c r="C174" s="227" t="s">
        <v>256</v>
      </c>
      <c r="D174" s="227" t="s">
        <v>152</v>
      </c>
      <c r="E174" s="228" t="s">
        <v>434</v>
      </c>
      <c r="F174" s="229" t="s">
        <v>435</v>
      </c>
      <c r="G174" s="230" t="s">
        <v>177</v>
      </c>
      <c r="H174" s="231">
        <v>0.29999999999999999</v>
      </c>
      <c r="I174" s="232"/>
      <c r="J174" s="233">
        <f>ROUND(I174*H174,2)</f>
        <v>0</v>
      </c>
      <c r="K174" s="229" t="s">
        <v>156</v>
      </c>
      <c r="L174" s="44"/>
      <c r="M174" s="234" t="s">
        <v>1</v>
      </c>
      <c r="N174" s="235" t="s">
        <v>38</v>
      </c>
      <c r="O174" s="91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8" t="s">
        <v>157</v>
      </c>
      <c r="AT174" s="238" t="s">
        <v>152</v>
      </c>
      <c r="AU174" s="238" t="s">
        <v>82</v>
      </c>
      <c r="AY174" s="17" t="s">
        <v>150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7" t="s">
        <v>80</v>
      </c>
      <c r="BK174" s="239">
        <f>ROUND(I174*H174,2)</f>
        <v>0</v>
      </c>
      <c r="BL174" s="17" t="s">
        <v>157</v>
      </c>
      <c r="BM174" s="238" t="s">
        <v>436</v>
      </c>
    </row>
    <row r="175" s="2" customFormat="1">
      <c r="A175" s="38"/>
      <c r="B175" s="39"/>
      <c r="C175" s="40"/>
      <c r="D175" s="240" t="s">
        <v>159</v>
      </c>
      <c r="E175" s="40"/>
      <c r="F175" s="241" t="s">
        <v>437</v>
      </c>
      <c r="G175" s="40"/>
      <c r="H175" s="40"/>
      <c r="I175" s="242"/>
      <c r="J175" s="40"/>
      <c r="K175" s="40"/>
      <c r="L175" s="44"/>
      <c r="M175" s="243"/>
      <c r="N175" s="244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159</v>
      </c>
      <c r="AU175" s="17" t="s">
        <v>82</v>
      </c>
    </row>
    <row r="176" s="2" customFormat="1" ht="21.75" customHeight="1">
      <c r="A176" s="38"/>
      <c r="B176" s="39"/>
      <c r="C176" s="227" t="s">
        <v>8</v>
      </c>
      <c r="D176" s="227" t="s">
        <v>152</v>
      </c>
      <c r="E176" s="228" t="s">
        <v>438</v>
      </c>
      <c r="F176" s="229" t="s">
        <v>439</v>
      </c>
      <c r="G176" s="230" t="s">
        <v>184</v>
      </c>
      <c r="H176" s="231">
        <v>0.01</v>
      </c>
      <c r="I176" s="232"/>
      <c r="J176" s="233">
        <f>ROUND(I176*H176,2)</f>
        <v>0</v>
      </c>
      <c r="K176" s="229" t="s">
        <v>156</v>
      </c>
      <c r="L176" s="44"/>
      <c r="M176" s="234" t="s">
        <v>1</v>
      </c>
      <c r="N176" s="235" t="s">
        <v>38</v>
      </c>
      <c r="O176" s="91"/>
      <c r="P176" s="236">
        <f>O176*H176</f>
        <v>0</v>
      </c>
      <c r="Q176" s="236">
        <v>1.0492655</v>
      </c>
      <c r="R176" s="236">
        <f>Q176*H176</f>
        <v>0.010492655</v>
      </c>
      <c r="S176" s="236">
        <v>0</v>
      </c>
      <c r="T176" s="23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157</v>
      </c>
      <c r="AT176" s="238" t="s">
        <v>152</v>
      </c>
      <c r="AU176" s="238" t="s">
        <v>82</v>
      </c>
      <c r="AY176" s="17" t="s">
        <v>150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80</v>
      </c>
      <c r="BK176" s="239">
        <f>ROUND(I176*H176,2)</f>
        <v>0</v>
      </c>
      <c r="BL176" s="17" t="s">
        <v>157</v>
      </c>
      <c r="BM176" s="238" t="s">
        <v>440</v>
      </c>
    </row>
    <row r="177" s="2" customFormat="1">
      <c r="A177" s="38"/>
      <c r="B177" s="39"/>
      <c r="C177" s="40"/>
      <c r="D177" s="240" t="s">
        <v>159</v>
      </c>
      <c r="E177" s="40"/>
      <c r="F177" s="241" t="s">
        <v>441</v>
      </c>
      <c r="G177" s="40"/>
      <c r="H177" s="40"/>
      <c r="I177" s="242"/>
      <c r="J177" s="40"/>
      <c r="K177" s="40"/>
      <c r="L177" s="44"/>
      <c r="M177" s="243"/>
      <c r="N177" s="244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159</v>
      </c>
      <c r="AU177" s="17" t="s">
        <v>82</v>
      </c>
    </row>
    <row r="178" s="2" customFormat="1" ht="33" customHeight="1">
      <c r="A178" s="38"/>
      <c r="B178" s="39"/>
      <c r="C178" s="227" t="s">
        <v>267</v>
      </c>
      <c r="D178" s="227" t="s">
        <v>152</v>
      </c>
      <c r="E178" s="228" t="s">
        <v>190</v>
      </c>
      <c r="F178" s="229" t="s">
        <v>191</v>
      </c>
      <c r="G178" s="230" t="s">
        <v>177</v>
      </c>
      <c r="H178" s="231">
        <v>17.079999999999998</v>
      </c>
      <c r="I178" s="232"/>
      <c r="J178" s="233">
        <f>ROUND(I178*H178,2)</f>
        <v>0</v>
      </c>
      <c r="K178" s="229" t="s">
        <v>156</v>
      </c>
      <c r="L178" s="44"/>
      <c r="M178" s="234" t="s">
        <v>1</v>
      </c>
      <c r="N178" s="235" t="s">
        <v>38</v>
      </c>
      <c r="O178" s="91"/>
      <c r="P178" s="236">
        <f>O178*H178</f>
        <v>0</v>
      </c>
      <c r="Q178" s="236">
        <v>1.031199</v>
      </c>
      <c r="R178" s="236">
        <f>Q178*H178</f>
        <v>17.612878919999996</v>
      </c>
      <c r="S178" s="236">
        <v>0</v>
      </c>
      <c r="T178" s="23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8" t="s">
        <v>157</v>
      </c>
      <c r="AT178" s="238" t="s">
        <v>152</v>
      </c>
      <c r="AU178" s="238" t="s">
        <v>82</v>
      </c>
      <c r="AY178" s="17" t="s">
        <v>150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7" t="s">
        <v>80</v>
      </c>
      <c r="BK178" s="239">
        <f>ROUND(I178*H178,2)</f>
        <v>0</v>
      </c>
      <c r="BL178" s="17" t="s">
        <v>157</v>
      </c>
      <c r="BM178" s="238" t="s">
        <v>442</v>
      </c>
    </row>
    <row r="179" s="2" customFormat="1">
      <c r="A179" s="38"/>
      <c r="B179" s="39"/>
      <c r="C179" s="40"/>
      <c r="D179" s="240" t="s">
        <v>159</v>
      </c>
      <c r="E179" s="40"/>
      <c r="F179" s="241" t="s">
        <v>193</v>
      </c>
      <c r="G179" s="40"/>
      <c r="H179" s="40"/>
      <c r="I179" s="242"/>
      <c r="J179" s="40"/>
      <c r="K179" s="40"/>
      <c r="L179" s="44"/>
      <c r="M179" s="243"/>
      <c r="N179" s="244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159</v>
      </c>
      <c r="AU179" s="17" t="s">
        <v>82</v>
      </c>
    </row>
    <row r="180" s="13" customFormat="1">
      <c r="A180" s="13"/>
      <c r="B180" s="246"/>
      <c r="C180" s="247"/>
      <c r="D180" s="240" t="s">
        <v>172</v>
      </c>
      <c r="E180" s="248" t="s">
        <v>1</v>
      </c>
      <c r="F180" s="249" t="s">
        <v>194</v>
      </c>
      <c r="G180" s="247"/>
      <c r="H180" s="248" t="s">
        <v>1</v>
      </c>
      <c r="I180" s="250"/>
      <c r="J180" s="247"/>
      <c r="K180" s="247"/>
      <c r="L180" s="251"/>
      <c r="M180" s="252"/>
      <c r="N180" s="253"/>
      <c r="O180" s="253"/>
      <c r="P180" s="253"/>
      <c r="Q180" s="253"/>
      <c r="R180" s="253"/>
      <c r="S180" s="253"/>
      <c r="T180" s="25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5" t="s">
        <v>172</v>
      </c>
      <c r="AU180" s="255" t="s">
        <v>82</v>
      </c>
      <c r="AV180" s="13" t="s">
        <v>80</v>
      </c>
      <c r="AW180" s="13" t="s">
        <v>30</v>
      </c>
      <c r="AX180" s="13" t="s">
        <v>73</v>
      </c>
      <c r="AY180" s="255" t="s">
        <v>150</v>
      </c>
    </row>
    <row r="181" s="14" customFormat="1">
      <c r="A181" s="14"/>
      <c r="B181" s="256"/>
      <c r="C181" s="257"/>
      <c r="D181" s="240" t="s">
        <v>172</v>
      </c>
      <c r="E181" s="258" t="s">
        <v>1</v>
      </c>
      <c r="F181" s="259" t="s">
        <v>443</v>
      </c>
      <c r="G181" s="257"/>
      <c r="H181" s="260">
        <v>2.2799999999999998</v>
      </c>
      <c r="I181" s="261"/>
      <c r="J181" s="257"/>
      <c r="K181" s="257"/>
      <c r="L181" s="262"/>
      <c r="M181" s="263"/>
      <c r="N181" s="264"/>
      <c r="O181" s="264"/>
      <c r="P181" s="264"/>
      <c r="Q181" s="264"/>
      <c r="R181" s="264"/>
      <c r="S181" s="264"/>
      <c r="T181" s="26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6" t="s">
        <v>172</v>
      </c>
      <c r="AU181" s="266" t="s">
        <v>82</v>
      </c>
      <c r="AV181" s="14" t="s">
        <v>82</v>
      </c>
      <c r="AW181" s="14" t="s">
        <v>30</v>
      </c>
      <c r="AX181" s="14" t="s">
        <v>73</v>
      </c>
      <c r="AY181" s="266" t="s">
        <v>150</v>
      </c>
    </row>
    <row r="182" s="13" customFormat="1">
      <c r="A182" s="13"/>
      <c r="B182" s="246"/>
      <c r="C182" s="247"/>
      <c r="D182" s="240" t="s">
        <v>172</v>
      </c>
      <c r="E182" s="248" t="s">
        <v>1</v>
      </c>
      <c r="F182" s="249" t="s">
        <v>196</v>
      </c>
      <c r="G182" s="247"/>
      <c r="H182" s="248" t="s">
        <v>1</v>
      </c>
      <c r="I182" s="250"/>
      <c r="J182" s="247"/>
      <c r="K182" s="247"/>
      <c r="L182" s="251"/>
      <c r="M182" s="252"/>
      <c r="N182" s="253"/>
      <c r="O182" s="253"/>
      <c r="P182" s="253"/>
      <c r="Q182" s="253"/>
      <c r="R182" s="253"/>
      <c r="S182" s="253"/>
      <c r="T182" s="25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5" t="s">
        <v>172</v>
      </c>
      <c r="AU182" s="255" t="s">
        <v>82</v>
      </c>
      <c r="AV182" s="13" t="s">
        <v>80</v>
      </c>
      <c r="AW182" s="13" t="s">
        <v>30</v>
      </c>
      <c r="AX182" s="13" t="s">
        <v>73</v>
      </c>
      <c r="AY182" s="255" t="s">
        <v>150</v>
      </c>
    </row>
    <row r="183" s="14" customFormat="1">
      <c r="A183" s="14"/>
      <c r="B183" s="256"/>
      <c r="C183" s="257"/>
      <c r="D183" s="240" t="s">
        <v>172</v>
      </c>
      <c r="E183" s="258" t="s">
        <v>1</v>
      </c>
      <c r="F183" s="259" t="s">
        <v>444</v>
      </c>
      <c r="G183" s="257"/>
      <c r="H183" s="260">
        <v>8</v>
      </c>
      <c r="I183" s="261"/>
      <c r="J183" s="257"/>
      <c r="K183" s="257"/>
      <c r="L183" s="262"/>
      <c r="M183" s="263"/>
      <c r="N183" s="264"/>
      <c r="O183" s="264"/>
      <c r="P183" s="264"/>
      <c r="Q183" s="264"/>
      <c r="R183" s="264"/>
      <c r="S183" s="264"/>
      <c r="T183" s="26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6" t="s">
        <v>172</v>
      </c>
      <c r="AU183" s="266" t="s">
        <v>82</v>
      </c>
      <c r="AV183" s="14" t="s">
        <v>82</v>
      </c>
      <c r="AW183" s="14" t="s">
        <v>30</v>
      </c>
      <c r="AX183" s="14" t="s">
        <v>73</v>
      </c>
      <c r="AY183" s="266" t="s">
        <v>150</v>
      </c>
    </row>
    <row r="184" s="13" customFormat="1">
      <c r="A184" s="13"/>
      <c r="B184" s="246"/>
      <c r="C184" s="247"/>
      <c r="D184" s="240" t="s">
        <v>172</v>
      </c>
      <c r="E184" s="248" t="s">
        <v>1</v>
      </c>
      <c r="F184" s="249" t="s">
        <v>445</v>
      </c>
      <c r="G184" s="247"/>
      <c r="H184" s="248" t="s">
        <v>1</v>
      </c>
      <c r="I184" s="250"/>
      <c r="J184" s="247"/>
      <c r="K184" s="247"/>
      <c r="L184" s="251"/>
      <c r="M184" s="252"/>
      <c r="N184" s="253"/>
      <c r="O184" s="253"/>
      <c r="P184" s="253"/>
      <c r="Q184" s="253"/>
      <c r="R184" s="253"/>
      <c r="S184" s="253"/>
      <c r="T184" s="25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5" t="s">
        <v>172</v>
      </c>
      <c r="AU184" s="255" t="s">
        <v>82</v>
      </c>
      <c r="AV184" s="13" t="s">
        <v>80</v>
      </c>
      <c r="AW184" s="13" t="s">
        <v>30</v>
      </c>
      <c r="AX184" s="13" t="s">
        <v>73</v>
      </c>
      <c r="AY184" s="255" t="s">
        <v>150</v>
      </c>
    </row>
    <row r="185" s="14" customFormat="1">
      <c r="A185" s="14"/>
      <c r="B185" s="256"/>
      <c r="C185" s="257"/>
      <c r="D185" s="240" t="s">
        <v>172</v>
      </c>
      <c r="E185" s="258" t="s">
        <v>1</v>
      </c>
      <c r="F185" s="259" t="s">
        <v>446</v>
      </c>
      <c r="G185" s="257"/>
      <c r="H185" s="260">
        <v>6.7999999999999998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6" t="s">
        <v>172</v>
      </c>
      <c r="AU185" s="266" t="s">
        <v>82</v>
      </c>
      <c r="AV185" s="14" t="s">
        <v>82</v>
      </c>
      <c r="AW185" s="14" t="s">
        <v>30</v>
      </c>
      <c r="AX185" s="14" t="s">
        <v>73</v>
      </c>
      <c r="AY185" s="266" t="s">
        <v>150</v>
      </c>
    </row>
    <row r="186" s="15" customFormat="1">
      <c r="A186" s="15"/>
      <c r="B186" s="267"/>
      <c r="C186" s="268"/>
      <c r="D186" s="240" t="s">
        <v>172</v>
      </c>
      <c r="E186" s="269" t="s">
        <v>1</v>
      </c>
      <c r="F186" s="270" t="s">
        <v>204</v>
      </c>
      <c r="G186" s="268"/>
      <c r="H186" s="271">
        <v>17.079999999999998</v>
      </c>
      <c r="I186" s="272"/>
      <c r="J186" s="268"/>
      <c r="K186" s="268"/>
      <c r="L186" s="273"/>
      <c r="M186" s="274"/>
      <c r="N186" s="275"/>
      <c r="O186" s="275"/>
      <c r="P186" s="275"/>
      <c r="Q186" s="275"/>
      <c r="R186" s="275"/>
      <c r="S186" s="275"/>
      <c r="T186" s="276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7" t="s">
        <v>172</v>
      </c>
      <c r="AU186" s="277" t="s">
        <v>82</v>
      </c>
      <c r="AV186" s="15" t="s">
        <v>157</v>
      </c>
      <c r="AW186" s="15" t="s">
        <v>30</v>
      </c>
      <c r="AX186" s="15" t="s">
        <v>80</v>
      </c>
      <c r="AY186" s="277" t="s">
        <v>150</v>
      </c>
    </row>
    <row r="187" s="2" customFormat="1">
      <c r="A187" s="38"/>
      <c r="B187" s="39"/>
      <c r="C187" s="227" t="s">
        <v>275</v>
      </c>
      <c r="D187" s="227" t="s">
        <v>152</v>
      </c>
      <c r="E187" s="228" t="s">
        <v>182</v>
      </c>
      <c r="F187" s="229" t="s">
        <v>183</v>
      </c>
      <c r="G187" s="230" t="s">
        <v>184</v>
      </c>
      <c r="H187" s="231">
        <v>0.023</v>
      </c>
      <c r="I187" s="232"/>
      <c r="J187" s="233">
        <f>ROUND(I187*H187,2)</f>
        <v>0</v>
      </c>
      <c r="K187" s="229" t="s">
        <v>156</v>
      </c>
      <c r="L187" s="44"/>
      <c r="M187" s="234" t="s">
        <v>1</v>
      </c>
      <c r="N187" s="235" t="s">
        <v>38</v>
      </c>
      <c r="O187" s="91"/>
      <c r="P187" s="236">
        <f>O187*H187</f>
        <v>0</v>
      </c>
      <c r="Q187" s="236">
        <v>1.0606640000000001</v>
      </c>
      <c r="R187" s="236">
        <f>Q187*H187</f>
        <v>0.024395271999999999</v>
      </c>
      <c r="S187" s="236">
        <v>0</v>
      </c>
      <c r="T187" s="23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8" t="s">
        <v>157</v>
      </c>
      <c r="AT187" s="238" t="s">
        <v>152</v>
      </c>
      <c r="AU187" s="238" t="s">
        <v>82</v>
      </c>
      <c r="AY187" s="17" t="s">
        <v>150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7" t="s">
        <v>80</v>
      </c>
      <c r="BK187" s="239">
        <f>ROUND(I187*H187,2)</f>
        <v>0</v>
      </c>
      <c r="BL187" s="17" t="s">
        <v>157</v>
      </c>
      <c r="BM187" s="238" t="s">
        <v>447</v>
      </c>
    </row>
    <row r="188" s="2" customFormat="1">
      <c r="A188" s="38"/>
      <c r="B188" s="39"/>
      <c r="C188" s="40"/>
      <c r="D188" s="240" t="s">
        <v>159</v>
      </c>
      <c r="E188" s="40"/>
      <c r="F188" s="241" t="s">
        <v>186</v>
      </c>
      <c r="G188" s="40"/>
      <c r="H188" s="40"/>
      <c r="I188" s="242"/>
      <c r="J188" s="40"/>
      <c r="K188" s="40"/>
      <c r="L188" s="44"/>
      <c r="M188" s="243"/>
      <c r="N188" s="244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159</v>
      </c>
      <c r="AU188" s="17" t="s">
        <v>82</v>
      </c>
    </row>
    <row r="189" s="13" customFormat="1">
      <c r="A189" s="13"/>
      <c r="B189" s="246"/>
      <c r="C189" s="247"/>
      <c r="D189" s="240" t="s">
        <v>172</v>
      </c>
      <c r="E189" s="248" t="s">
        <v>1</v>
      </c>
      <c r="F189" s="249" t="s">
        <v>187</v>
      </c>
      <c r="G189" s="247"/>
      <c r="H189" s="248" t="s">
        <v>1</v>
      </c>
      <c r="I189" s="250"/>
      <c r="J189" s="247"/>
      <c r="K189" s="247"/>
      <c r="L189" s="251"/>
      <c r="M189" s="252"/>
      <c r="N189" s="253"/>
      <c r="O189" s="253"/>
      <c r="P189" s="253"/>
      <c r="Q189" s="253"/>
      <c r="R189" s="253"/>
      <c r="S189" s="253"/>
      <c r="T189" s="25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5" t="s">
        <v>172</v>
      </c>
      <c r="AU189" s="255" t="s">
        <v>82</v>
      </c>
      <c r="AV189" s="13" t="s">
        <v>80</v>
      </c>
      <c r="AW189" s="13" t="s">
        <v>30</v>
      </c>
      <c r="AX189" s="13" t="s">
        <v>73</v>
      </c>
      <c r="AY189" s="255" t="s">
        <v>150</v>
      </c>
    </row>
    <row r="190" s="14" customFormat="1">
      <c r="A190" s="14"/>
      <c r="B190" s="256"/>
      <c r="C190" s="257"/>
      <c r="D190" s="240" t="s">
        <v>172</v>
      </c>
      <c r="E190" s="258" t="s">
        <v>1</v>
      </c>
      <c r="F190" s="259" t="s">
        <v>448</v>
      </c>
      <c r="G190" s="257"/>
      <c r="H190" s="260">
        <v>0.023</v>
      </c>
      <c r="I190" s="261"/>
      <c r="J190" s="257"/>
      <c r="K190" s="257"/>
      <c r="L190" s="262"/>
      <c r="M190" s="263"/>
      <c r="N190" s="264"/>
      <c r="O190" s="264"/>
      <c r="P190" s="264"/>
      <c r="Q190" s="264"/>
      <c r="R190" s="264"/>
      <c r="S190" s="264"/>
      <c r="T190" s="26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6" t="s">
        <v>172</v>
      </c>
      <c r="AU190" s="266" t="s">
        <v>82</v>
      </c>
      <c r="AV190" s="14" t="s">
        <v>82</v>
      </c>
      <c r="AW190" s="14" t="s">
        <v>30</v>
      </c>
      <c r="AX190" s="14" t="s">
        <v>80</v>
      </c>
      <c r="AY190" s="266" t="s">
        <v>150</v>
      </c>
    </row>
    <row r="191" s="12" customFormat="1" ht="22.8" customHeight="1">
      <c r="A191" s="12"/>
      <c r="B191" s="211"/>
      <c r="C191" s="212"/>
      <c r="D191" s="213" t="s">
        <v>72</v>
      </c>
      <c r="E191" s="225" t="s">
        <v>205</v>
      </c>
      <c r="F191" s="225" t="s">
        <v>206</v>
      </c>
      <c r="G191" s="212"/>
      <c r="H191" s="212"/>
      <c r="I191" s="215"/>
      <c r="J191" s="226">
        <f>BK191</f>
        <v>0</v>
      </c>
      <c r="K191" s="212"/>
      <c r="L191" s="217"/>
      <c r="M191" s="218"/>
      <c r="N191" s="219"/>
      <c r="O191" s="219"/>
      <c r="P191" s="220">
        <f>SUM(P192:P264)</f>
        <v>0</v>
      </c>
      <c r="Q191" s="219"/>
      <c r="R191" s="220">
        <f>SUM(R192:R264)</f>
        <v>2.2438174559999999</v>
      </c>
      <c r="S191" s="219"/>
      <c r="T191" s="221">
        <f>SUM(T192:T264)</f>
        <v>2.0741879999999999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2" t="s">
        <v>80</v>
      </c>
      <c r="AT191" s="223" t="s">
        <v>72</v>
      </c>
      <c r="AU191" s="223" t="s">
        <v>80</v>
      </c>
      <c r="AY191" s="222" t="s">
        <v>150</v>
      </c>
      <c r="BK191" s="224">
        <f>SUM(BK192:BK264)</f>
        <v>0</v>
      </c>
    </row>
    <row r="192" s="2" customFormat="1">
      <c r="A192" s="38"/>
      <c r="B192" s="39"/>
      <c r="C192" s="227" t="s">
        <v>282</v>
      </c>
      <c r="D192" s="227" t="s">
        <v>152</v>
      </c>
      <c r="E192" s="228" t="s">
        <v>208</v>
      </c>
      <c r="F192" s="229" t="s">
        <v>209</v>
      </c>
      <c r="G192" s="230" t="s">
        <v>167</v>
      </c>
      <c r="H192" s="231">
        <v>0.91200000000000003</v>
      </c>
      <c r="I192" s="232"/>
      <c r="J192" s="233">
        <f>ROUND(I192*H192,2)</f>
        <v>0</v>
      </c>
      <c r="K192" s="229" t="s">
        <v>156</v>
      </c>
      <c r="L192" s="44"/>
      <c r="M192" s="234" t="s">
        <v>1</v>
      </c>
      <c r="N192" s="235" t="s">
        <v>38</v>
      </c>
      <c r="O192" s="91"/>
      <c r="P192" s="236">
        <f>O192*H192</f>
        <v>0</v>
      </c>
      <c r="Q192" s="236">
        <v>0</v>
      </c>
      <c r="R192" s="236">
        <f>Q192*H192</f>
        <v>0</v>
      </c>
      <c r="S192" s="236">
        <v>0.001</v>
      </c>
      <c r="T192" s="237">
        <f>S192*H192</f>
        <v>0.00091200000000000005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8" t="s">
        <v>157</v>
      </c>
      <c r="AT192" s="238" t="s">
        <v>152</v>
      </c>
      <c r="AU192" s="238" t="s">
        <v>82</v>
      </c>
      <c r="AY192" s="17" t="s">
        <v>150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7" t="s">
        <v>80</v>
      </c>
      <c r="BK192" s="239">
        <f>ROUND(I192*H192,2)</f>
        <v>0</v>
      </c>
      <c r="BL192" s="17" t="s">
        <v>157</v>
      </c>
      <c r="BM192" s="238" t="s">
        <v>449</v>
      </c>
    </row>
    <row r="193" s="2" customFormat="1">
      <c r="A193" s="38"/>
      <c r="B193" s="39"/>
      <c r="C193" s="40"/>
      <c r="D193" s="240" t="s">
        <v>159</v>
      </c>
      <c r="E193" s="40"/>
      <c r="F193" s="241" t="s">
        <v>211</v>
      </c>
      <c r="G193" s="40"/>
      <c r="H193" s="40"/>
      <c r="I193" s="242"/>
      <c r="J193" s="40"/>
      <c r="K193" s="40"/>
      <c r="L193" s="44"/>
      <c r="M193" s="243"/>
      <c r="N193" s="244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159</v>
      </c>
      <c r="AU193" s="17" t="s">
        <v>82</v>
      </c>
    </row>
    <row r="194" s="2" customFormat="1">
      <c r="A194" s="38"/>
      <c r="B194" s="39"/>
      <c r="C194" s="40"/>
      <c r="D194" s="240" t="s">
        <v>170</v>
      </c>
      <c r="E194" s="40"/>
      <c r="F194" s="245" t="s">
        <v>171</v>
      </c>
      <c r="G194" s="40"/>
      <c r="H194" s="40"/>
      <c r="I194" s="242"/>
      <c r="J194" s="40"/>
      <c r="K194" s="40"/>
      <c r="L194" s="44"/>
      <c r="M194" s="243"/>
      <c r="N194" s="244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170</v>
      </c>
      <c r="AU194" s="17" t="s">
        <v>82</v>
      </c>
    </row>
    <row r="195" s="14" customFormat="1">
      <c r="A195" s="14"/>
      <c r="B195" s="256"/>
      <c r="C195" s="257"/>
      <c r="D195" s="240" t="s">
        <v>172</v>
      </c>
      <c r="E195" s="258" t="s">
        <v>1</v>
      </c>
      <c r="F195" s="259" t="s">
        <v>450</v>
      </c>
      <c r="G195" s="257"/>
      <c r="H195" s="260">
        <v>0.91200000000000003</v>
      </c>
      <c r="I195" s="261"/>
      <c r="J195" s="257"/>
      <c r="K195" s="257"/>
      <c r="L195" s="262"/>
      <c r="M195" s="263"/>
      <c r="N195" s="264"/>
      <c r="O195" s="264"/>
      <c r="P195" s="264"/>
      <c r="Q195" s="264"/>
      <c r="R195" s="264"/>
      <c r="S195" s="264"/>
      <c r="T195" s="26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6" t="s">
        <v>172</v>
      </c>
      <c r="AU195" s="266" t="s">
        <v>82</v>
      </c>
      <c r="AV195" s="14" t="s">
        <v>82</v>
      </c>
      <c r="AW195" s="14" t="s">
        <v>30</v>
      </c>
      <c r="AX195" s="14" t="s">
        <v>80</v>
      </c>
      <c r="AY195" s="266" t="s">
        <v>150</v>
      </c>
    </row>
    <row r="196" s="2" customFormat="1">
      <c r="A196" s="38"/>
      <c r="B196" s="39"/>
      <c r="C196" s="227" t="s">
        <v>287</v>
      </c>
      <c r="D196" s="227" t="s">
        <v>152</v>
      </c>
      <c r="E196" s="228" t="s">
        <v>214</v>
      </c>
      <c r="F196" s="229" t="s">
        <v>215</v>
      </c>
      <c r="G196" s="230" t="s">
        <v>167</v>
      </c>
      <c r="H196" s="231">
        <v>3.2000000000000002</v>
      </c>
      <c r="I196" s="232"/>
      <c r="J196" s="233">
        <f>ROUND(I196*H196,2)</f>
        <v>0</v>
      </c>
      <c r="K196" s="229" t="s">
        <v>156</v>
      </c>
      <c r="L196" s="44"/>
      <c r="M196" s="234" t="s">
        <v>1</v>
      </c>
      <c r="N196" s="235" t="s">
        <v>38</v>
      </c>
      <c r="O196" s="91"/>
      <c r="P196" s="236">
        <f>O196*H196</f>
        <v>0</v>
      </c>
      <c r="Q196" s="236">
        <v>0</v>
      </c>
      <c r="R196" s="236">
        <f>Q196*H196</f>
        <v>0</v>
      </c>
      <c r="S196" s="236">
        <v>0.001</v>
      </c>
      <c r="T196" s="237">
        <f>S196*H196</f>
        <v>0.0032000000000000002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8" t="s">
        <v>157</v>
      </c>
      <c r="AT196" s="238" t="s">
        <v>152</v>
      </c>
      <c r="AU196" s="238" t="s">
        <v>82</v>
      </c>
      <c r="AY196" s="17" t="s">
        <v>150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7" t="s">
        <v>80</v>
      </c>
      <c r="BK196" s="239">
        <f>ROUND(I196*H196,2)</f>
        <v>0</v>
      </c>
      <c r="BL196" s="17" t="s">
        <v>157</v>
      </c>
      <c r="BM196" s="238" t="s">
        <v>451</v>
      </c>
    </row>
    <row r="197" s="2" customFormat="1">
      <c r="A197" s="38"/>
      <c r="B197" s="39"/>
      <c r="C197" s="40"/>
      <c r="D197" s="240" t="s">
        <v>159</v>
      </c>
      <c r="E197" s="40"/>
      <c r="F197" s="241" t="s">
        <v>217</v>
      </c>
      <c r="G197" s="40"/>
      <c r="H197" s="40"/>
      <c r="I197" s="242"/>
      <c r="J197" s="40"/>
      <c r="K197" s="40"/>
      <c r="L197" s="44"/>
      <c r="M197" s="243"/>
      <c r="N197" s="244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159</v>
      </c>
      <c r="AU197" s="17" t="s">
        <v>82</v>
      </c>
    </row>
    <row r="198" s="2" customFormat="1">
      <c r="A198" s="38"/>
      <c r="B198" s="39"/>
      <c r="C198" s="40"/>
      <c r="D198" s="240" t="s">
        <v>170</v>
      </c>
      <c r="E198" s="40"/>
      <c r="F198" s="245" t="s">
        <v>171</v>
      </c>
      <c r="G198" s="40"/>
      <c r="H198" s="40"/>
      <c r="I198" s="242"/>
      <c r="J198" s="40"/>
      <c r="K198" s="40"/>
      <c r="L198" s="44"/>
      <c r="M198" s="243"/>
      <c r="N198" s="244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170</v>
      </c>
      <c r="AU198" s="17" t="s">
        <v>82</v>
      </c>
    </row>
    <row r="199" s="14" customFormat="1">
      <c r="A199" s="14"/>
      <c r="B199" s="256"/>
      <c r="C199" s="257"/>
      <c r="D199" s="240" t="s">
        <v>172</v>
      </c>
      <c r="E199" s="258" t="s">
        <v>1</v>
      </c>
      <c r="F199" s="259" t="s">
        <v>452</v>
      </c>
      <c r="G199" s="257"/>
      <c r="H199" s="260">
        <v>3.2000000000000002</v>
      </c>
      <c r="I199" s="261"/>
      <c r="J199" s="257"/>
      <c r="K199" s="257"/>
      <c r="L199" s="262"/>
      <c r="M199" s="263"/>
      <c r="N199" s="264"/>
      <c r="O199" s="264"/>
      <c r="P199" s="264"/>
      <c r="Q199" s="264"/>
      <c r="R199" s="264"/>
      <c r="S199" s="264"/>
      <c r="T199" s="26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6" t="s">
        <v>172</v>
      </c>
      <c r="AU199" s="266" t="s">
        <v>82</v>
      </c>
      <c r="AV199" s="14" t="s">
        <v>82</v>
      </c>
      <c r="AW199" s="14" t="s">
        <v>30</v>
      </c>
      <c r="AX199" s="14" t="s">
        <v>80</v>
      </c>
      <c r="AY199" s="266" t="s">
        <v>150</v>
      </c>
    </row>
    <row r="200" s="2" customFormat="1">
      <c r="A200" s="38"/>
      <c r="B200" s="39"/>
      <c r="C200" s="227" t="s">
        <v>292</v>
      </c>
      <c r="D200" s="227" t="s">
        <v>152</v>
      </c>
      <c r="E200" s="228" t="s">
        <v>219</v>
      </c>
      <c r="F200" s="229" t="s">
        <v>220</v>
      </c>
      <c r="G200" s="230" t="s">
        <v>177</v>
      </c>
      <c r="H200" s="231">
        <v>48.520000000000003</v>
      </c>
      <c r="I200" s="232"/>
      <c r="J200" s="233">
        <f>ROUND(I200*H200,2)</f>
        <v>0</v>
      </c>
      <c r="K200" s="229" t="s">
        <v>156</v>
      </c>
      <c r="L200" s="44"/>
      <c r="M200" s="234" t="s">
        <v>1</v>
      </c>
      <c r="N200" s="235" t="s">
        <v>38</v>
      </c>
      <c r="O200" s="91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8" t="s">
        <v>157</v>
      </c>
      <c r="AT200" s="238" t="s">
        <v>152</v>
      </c>
      <c r="AU200" s="238" t="s">
        <v>82</v>
      </c>
      <c r="AY200" s="17" t="s">
        <v>150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7" t="s">
        <v>80</v>
      </c>
      <c r="BK200" s="239">
        <f>ROUND(I200*H200,2)</f>
        <v>0</v>
      </c>
      <c r="BL200" s="17" t="s">
        <v>157</v>
      </c>
      <c r="BM200" s="238" t="s">
        <v>453</v>
      </c>
    </row>
    <row r="201" s="2" customFormat="1">
      <c r="A201" s="38"/>
      <c r="B201" s="39"/>
      <c r="C201" s="40"/>
      <c r="D201" s="240" t="s">
        <v>159</v>
      </c>
      <c r="E201" s="40"/>
      <c r="F201" s="241" t="s">
        <v>220</v>
      </c>
      <c r="G201" s="40"/>
      <c r="H201" s="40"/>
      <c r="I201" s="242"/>
      <c r="J201" s="40"/>
      <c r="K201" s="40"/>
      <c r="L201" s="44"/>
      <c r="M201" s="243"/>
      <c r="N201" s="244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159</v>
      </c>
      <c r="AU201" s="17" t="s">
        <v>82</v>
      </c>
    </row>
    <row r="202" s="13" customFormat="1">
      <c r="A202" s="13"/>
      <c r="B202" s="246"/>
      <c r="C202" s="247"/>
      <c r="D202" s="240" t="s">
        <v>172</v>
      </c>
      <c r="E202" s="248" t="s">
        <v>1</v>
      </c>
      <c r="F202" s="249" t="s">
        <v>222</v>
      </c>
      <c r="G202" s="247"/>
      <c r="H202" s="248" t="s">
        <v>1</v>
      </c>
      <c r="I202" s="250"/>
      <c r="J202" s="247"/>
      <c r="K202" s="247"/>
      <c r="L202" s="251"/>
      <c r="M202" s="252"/>
      <c r="N202" s="253"/>
      <c r="O202" s="253"/>
      <c r="P202" s="253"/>
      <c r="Q202" s="253"/>
      <c r="R202" s="253"/>
      <c r="S202" s="253"/>
      <c r="T202" s="25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5" t="s">
        <v>172</v>
      </c>
      <c r="AU202" s="255" t="s">
        <v>82</v>
      </c>
      <c r="AV202" s="13" t="s">
        <v>80</v>
      </c>
      <c r="AW202" s="13" t="s">
        <v>30</v>
      </c>
      <c r="AX202" s="13" t="s">
        <v>73</v>
      </c>
      <c r="AY202" s="255" t="s">
        <v>150</v>
      </c>
    </row>
    <row r="203" s="14" customFormat="1">
      <c r="A203" s="14"/>
      <c r="B203" s="256"/>
      <c r="C203" s="257"/>
      <c r="D203" s="240" t="s">
        <v>172</v>
      </c>
      <c r="E203" s="258" t="s">
        <v>1</v>
      </c>
      <c r="F203" s="259" t="s">
        <v>454</v>
      </c>
      <c r="G203" s="257"/>
      <c r="H203" s="260">
        <v>12.16</v>
      </c>
      <c r="I203" s="261"/>
      <c r="J203" s="257"/>
      <c r="K203" s="257"/>
      <c r="L203" s="262"/>
      <c r="M203" s="263"/>
      <c r="N203" s="264"/>
      <c r="O203" s="264"/>
      <c r="P203" s="264"/>
      <c r="Q203" s="264"/>
      <c r="R203" s="264"/>
      <c r="S203" s="264"/>
      <c r="T203" s="26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6" t="s">
        <v>172</v>
      </c>
      <c r="AU203" s="266" t="s">
        <v>82</v>
      </c>
      <c r="AV203" s="14" t="s">
        <v>82</v>
      </c>
      <c r="AW203" s="14" t="s">
        <v>30</v>
      </c>
      <c r="AX203" s="14" t="s">
        <v>73</v>
      </c>
      <c r="AY203" s="266" t="s">
        <v>150</v>
      </c>
    </row>
    <row r="204" s="13" customFormat="1">
      <c r="A204" s="13"/>
      <c r="B204" s="246"/>
      <c r="C204" s="247"/>
      <c r="D204" s="240" t="s">
        <v>172</v>
      </c>
      <c r="E204" s="248" t="s">
        <v>1</v>
      </c>
      <c r="F204" s="249" t="s">
        <v>224</v>
      </c>
      <c r="G204" s="247"/>
      <c r="H204" s="248" t="s">
        <v>1</v>
      </c>
      <c r="I204" s="250"/>
      <c r="J204" s="247"/>
      <c r="K204" s="247"/>
      <c r="L204" s="251"/>
      <c r="M204" s="252"/>
      <c r="N204" s="253"/>
      <c r="O204" s="253"/>
      <c r="P204" s="253"/>
      <c r="Q204" s="253"/>
      <c r="R204" s="253"/>
      <c r="S204" s="253"/>
      <c r="T204" s="25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5" t="s">
        <v>172</v>
      </c>
      <c r="AU204" s="255" t="s">
        <v>82</v>
      </c>
      <c r="AV204" s="13" t="s">
        <v>80</v>
      </c>
      <c r="AW204" s="13" t="s">
        <v>30</v>
      </c>
      <c r="AX204" s="13" t="s">
        <v>73</v>
      </c>
      <c r="AY204" s="255" t="s">
        <v>150</v>
      </c>
    </row>
    <row r="205" s="14" customFormat="1">
      <c r="A205" s="14"/>
      <c r="B205" s="256"/>
      <c r="C205" s="257"/>
      <c r="D205" s="240" t="s">
        <v>172</v>
      </c>
      <c r="E205" s="258" t="s">
        <v>1</v>
      </c>
      <c r="F205" s="259" t="s">
        <v>455</v>
      </c>
      <c r="G205" s="257"/>
      <c r="H205" s="260">
        <v>4.5599999999999996</v>
      </c>
      <c r="I205" s="261"/>
      <c r="J205" s="257"/>
      <c r="K205" s="257"/>
      <c r="L205" s="262"/>
      <c r="M205" s="263"/>
      <c r="N205" s="264"/>
      <c r="O205" s="264"/>
      <c r="P205" s="264"/>
      <c r="Q205" s="264"/>
      <c r="R205" s="264"/>
      <c r="S205" s="264"/>
      <c r="T205" s="26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6" t="s">
        <v>172</v>
      </c>
      <c r="AU205" s="266" t="s">
        <v>82</v>
      </c>
      <c r="AV205" s="14" t="s">
        <v>82</v>
      </c>
      <c r="AW205" s="14" t="s">
        <v>30</v>
      </c>
      <c r="AX205" s="14" t="s">
        <v>73</v>
      </c>
      <c r="AY205" s="266" t="s">
        <v>150</v>
      </c>
    </row>
    <row r="206" s="13" customFormat="1">
      <c r="A206" s="13"/>
      <c r="B206" s="246"/>
      <c r="C206" s="247"/>
      <c r="D206" s="240" t="s">
        <v>172</v>
      </c>
      <c r="E206" s="248" t="s">
        <v>1</v>
      </c>
      <c r="F206" s="249" t="s">
        <v>226</v>
      </c>
      <c r="G206" s="247"/>
      <c r="H206" s="248" t="s">
        <v>1</v>
      </c>
      <c r="I206" s="250"/>
      <c r="J206" s="247"/>
      <c r="K206" s="247"/>
      <c r="L206" s="251"/>
      <c r="M206" s="252"/>
      <c r="N206" s="253"/>
      <c r="O206" s="253"/>
      <c r="P206" s="253"/>
      <c r="Q206" s="253"/>
      <c r="R206" s="253"/>
      <c r="S206" s="253"/>
      <c r="T206" s="25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5" t="s">
        <v>172</v>
      </c>
      <c r="AU206" s="255" t="s">
        <v>82</v>
      </c>
      <c r="AV206" s="13" t="s">
        <v>80</v>
      </c>
      <c r="AW206" s="13" t="s">
        <v>30</v>
      </c>
      <c r="AX206" s="13" t="s">
        <v>73</v>
      </c>
      <c r="AY206" s="255" t="s">
        <v>150</v>
      </c>
    </row>
    <row r="207" s="14" customFormat="1">
      <c r="A207" s="14"/>
      <c r="B207" s="256"/>
      <c r="C207" s="257"/>
      <c r="D207" s="240" t="s">
        <v>172</v>
      </c>
      <c r="E207" s="258" t="s">
        <v>1</v>
      </c>
      <c r="F207" s="259" t="s">
        <v>227</v>
      </c>
      <c r="G207" s="257"/>
      <c r="H207" s="260">
        <v>7.6399999999999997</v>
      </c>
      <c r="I207" s="261"/>
      <c r="J207" s="257"/>
      <c r="K207" s="257"/>
      <c r="L207" s="262"/>
      <c r="M207" s="263"/>
      <c r="N207" s="264"/>
      <c r="O207" s="264"/>
      <c r="P207" s="264"/>
      <c r="Q207" s="264"/>
      <c r="R207" s="264"/>
      <c r="S207" s="264"/>
      <c r="T207" s="26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6" t="s">
        <v>172</v>
      </c>
      <c r="AU207" s="266" t="s">
        <v>82</v>
      </c>
      <c r="AV207" s="14" t="s">
        <v>82</v>
      </c>
      <c r="AW207" s="14" t="s">
        <v>30</v>
      </c>
      <c r="AX207" s="14" t="s">
        <v>73</v>
      </c>
      <c r="AY207" s="266" t="s">
        <v>150</v>
      </c>
    </row>
    <row r="208" s="13" customFormat="1">
      <c r="A208" s="13"/>
      <c r="B208" s="246"/>
      <c r="C208" s="247"/>
      <c r="D208" s="240" t="s">
        <v>172</v>
      </c>
      <c r="E208" s="248" t="s">
        <v>1</v>
      </c>
      <c r="F208" s="249" t="s">
        <v>228</v>
      </c>
      <c r="G208" s="247"/>
      <c r="H208" s="248" t="s">
        <v>1</v>
      </c>
      <c r="I208" s="250"/>
      <c r="J208" s="247"/>
      <c r="K208" s="247"/>
      <c r="L208" s="251"/>
      <c r="M208" s="252"/>
      <c r="N208" s="253"/>
      <c r="O208" s="253"/>
      <c r="P208" s="253"/>
      <c r="Q208" s="253"/>
      <c r="R208" s="253"/>
      <c r="S208" s="253"/>
      <c r="T208" s="25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5" t="s">
        <v>172</v>
      </c>
      <c r="AU208" s="255" t="s">
        <v>82</v>
      </c>
      <c r="AV208" s="13" t="s">
        <v>80</v>
      </c>
      <c r="AW208" s="13" t="s">
        <v>30</v>
      </c>
      <c r="AX208" s="13" t="s">
        <v>73</v>
      </c>
      <c r="AY208" s="255" t="s">
        <v>150</v>
      </c>
    </row>
    <row r="209" s="14" customFormat="1">
      <c r="A209" s="14"/>
      <c r="B209" s="256"/>
      <c r="C209" s="257"/>
      <c r="D209" s="240" t="s">
        <v>172</v>
      </c>
      <c r="E209" s="258" t="s">
        <v>1</v>
      </c>
      <c r="F209" s="259" t="s">
        <v>456</v>
      </c>
      <c r="G209" s="257"/>
      <c r="H209" s="260">
        <v>8.1600000000000001</v>
      </c>
      <c r="I209" s="261"/>
      <c r="J209" s="257"/>
      <c r="K209" s="257"/>
      <c r="L209" s="262"/>
      <c r="M209" s="263"/>
      <c r="N209" s="264"/>
      <c r="O209" s="264"/>
      <c r="P209" s="264"/>
      <c r="Q209" s="264"/>
      <c r="R209" s="264"/>
      <c r="S209" s="264"/>
      <c r="T209" s="26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6" t="s">
        <v>172</v>
      </c>
      <c r="AU209" s="266" t="s">
        <v>82</v>
      </c>
      <c r="AV209" s="14" t="s">
        <v>82</v>
      </c>
      <c r="AW209" s="14" t="s">
        <v>30</v>
      </c>
      <c r="AX209" s="14" t="s">
        <v>73</v>
      </c>
      <c r="AY209" s="266" t="s">
        <v>150</v>
      </c>
    </row>
    <row r="210" s="13" customFormat="1">
      <c r="A210" s="13"/>
      <c r="B210" s="246"/>
      <c r="C210" s="247"/>
      <c r="D210" s="240" t="s">
        <v>172</v>
      </c>
      <c r="E210" s="248" t="s">
        <v>1</v>
      </c>
      <c r="F210" s="249" t="s">
        <v>230</v>
      </c>
      <c r="G210" s="247"/>
      <c r="H210" s="248" t="s">
        <v>1</v>
      </c>
      <c r="I210" s="250"/>
      <c r="J210" s="247"/>
      <c r="K210" s="247"/>
      <c r="L210" s="251"/>
      <c r="M210" s="252"/>
      <c r="N210" s="253"/>
      <c r="O210" s="253"/>
      <c r="P210" s="253"/>
      <c r="Q210" s="253"/>
      <c r="R210" s="253"/>
      <c r="S210" s="253"/>
      <c r="T210" s="25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5" t="s">
        <v>172</v>
      </c>
      <c r="AU210" s="255" t="s">
        <v>82</v>
      </c>
      <c r="AV210" s="13" t="s">
        <v>80</v>
      </c>
      <c r="AW210" s="13" t="s">
        <v>30</v>
      </c>
      <c r="AX210" s="13" t="s">
        <v>73</v>
      </c>
      <c r="AY210" s="255" t="s">
        <v>150</v>
      </c>
    </row>
    <row r="211" s="14" customFormat="1">
      <c r="A211" s="14"/>
      <c r="B211" s="256"/>
      <c r="C211" s="257"/>
      <c r="D211" s="240" t="s">
        <v>172</v>
      </c>
      <c r="E211" s="258" t="s">
        <v>1</v>
      </c>
      <c r="F211" s="259" t="s">
        <v>457</v>
      </c>
      <c r="G211" s="257"/>
      <c r="H211" s="260">
        <v>16</v>
      </c>
      <c r="I211" s="261"/>
      <c r="J211" s="257"/>
      <c r="K211" s="257"/>
      <c r="L211" s="262"/>
      <c r="M211" s="263"/>
      <c r="N211" s="264"/>
      <c r="O211" s="264"/>
      <c r="P211" s="264"/>
      <c r="Q211" s="264"/>
      <c r="R211" s="264"/>
      <c r="S211" s="264"/>
      <c r="T211" s="26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6" t="s">
        <v>172</v>
      </c>
      <c r="AU211" s="266" t="s">
        <v>82</v>
      </c>
      <c r="AV211" s="14" t="s">
        <v>82</v>
      </c>
      <c r="AW211" s="14" t="s">
        <v>30</v>
      </c>
      <c r="AX211" s="14" t="s">
        <v>73</v>
      </c>
      <c r="AY211" s="266" t="s">
        <v>150</v>
      </c>
    </row>
    <row r="212" s="15" customFormat="1">
      <c r="A212" s="15"/>
      <c r="B212" s="267"/>
      <c r="C212" s="268"/>
      <c r="D212" s="240" t="s">
        <v>172</v>
      </c>
      <c r="E212" s="269" t="s">
        <v>1</v>
      </c>
      <c r="F212" s="270" t="s">
        <v>204</v>
      </c>
      <c r="G212" s="268"/>
      <c r="H212" s="271">
        <v>48.520000000000003</v>
      </c>
      <c r="I212" s="272"/>
      <c r="J212" s="268"/>
      <c r="K212" s="268"/>
      <c r="L212" s="273"/>
      <c r="M212" s="274"/>
      <c r="N212" s="275"/>
      <c r="O212" s="275"/>
      <c r="P212" s="275"/>
      <c r="Q212" s="275"/>
      <c r="R212" s="275"/>
      <c r="S212" s="275"/>
      <c r="T212" s="27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7" t="s">
        <v>172</v>
      </c>
      <c r="AU212" s="277" t="s">
        <v>82</v>
      </c>
      <c r="AV212" s="15" t="s">
        <v>157</v>
      </c>
      <c r="AW212" s="15" t="s">
        <v>30</v>
      </c>
      <c r="AX212" s="15" t="s">
        <v>80</v>
      </c>
      <c r="AY212" s="277" t="s">
        <v>150</v>
      </c>
    </row>
    <row r="213" s="2" customFormat="1">
      <c r="A213" s="38"/>
      <c r="B213" s="39"/>
      <c r="C213" s="227" t="s">
        <v>7</v>
      </c>
      <c r="D213" s="227" t="s">
        <v>152</v>
      </c>
      <c r="E213" s="228" t="s">
        <v>234</v>
      </c>
      <c r="F213" s="229" t="s">
        <v>235</v>
      </c>
      <c r="G213" s="230" t="s">
        <v>177</v>
      </c>
      <c r="H213" s="231">
        <v>15.800000000000001</v>
      </c>
      <c r="I213" s="232"/>
      <c r="J213" s="233">
        <f>ROUND(I213*H213,2)</f>
        <v>0</v>
      </c>
      <c r="K213" s="229" t="s">
        <v>156</v>
      </c>
      <c r="L213" s="44"/>
      <c r="M213" s="234" t="s">
        <v>1</v>
      </c>
      <c r="N213" s="235" t="s">
        <v>38</v>
      </c>
      <c r="O213" s="91"/>
      <c r="P213" s="236">
        <f>O213*H213</f>
        <v>0</v>
      </c>
      <c r="Q213" s="236">
        <v>0.048000000000000001</v>
      </c>
      <c r="R213" s="236">
        <f>Q213*H213</f>
        <v>0.75840000000000007</v>
      </c>
      <c r="S213" s="236">
        <v>0.048000000000000001</v>
      </c>
      <c r="T213" s="237">
        <f>S213*H213</f>
        <v>0.75840000000000007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8" t="s">
        <v>157</v>
      </c>
      <c r="AT213" s="238" t="s">
        <v>152</v>
      </c>
      <c r="AU213" s="238" t="s">
        <v>82</v>
      </c>
      <c r="AY213" s="17" t="s">
        <v>150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7" t="s">
        <v>80</v>
      </c>
      <c r="BK213" s="239">
        <f>ROUND(I213*H213,2)</f>
        <v>0</v>
      </c>
      <c r="BL213" s="17" t="s">
        <v>157</v>
      </c>
      <c r="BM213" s="238" t="s">
        <v>458</v>
      </c>
    </row>
    <row r="214" s="2" customFormat="1">
      <c r="A214" s="38"/>
      <c r="B214" s="39"/>
      <c r="C214" s="40"/>
      <c r="D214" s="240" t="s">
        <v>159</v>
      </c>
      <c r="E214" s="40"/>
      <c r="F214" s="241" t="s">
        <v>237</v>
      </c>
      <c r="G214" s="40"/>
      <c r="H214" s="40"/>
      <c r="I214" s="242"/>
      <c r="J214" s="40"/>
      <c r="K214" s="40"/>
      <c r="L214" s="44"/>
      <c r="M214" s="243"/>
      <c r="N214" s="244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159</v>
      </c>
      <c r="AU214" s="17" t="s">
        <v>82</v>
      </c>
    </row>
    <row r="215" s="13" customFormat="1">
      <c r="A215" s="13"/>
      <c r="B215" s="246"/>
      <c r="C215" s="247"/>
      <c r="D215" s="240" t="s">
        <v>172</v>
      </c>
      <c r="E215" s="248" t="s">
        <v>1</v>
      </c>
      <c r="F215" s="249" t="s">
        <v>226</v>
      </c>
      <c r="G215" s="247"/>
      <c r="H215" s="248" t="s">
        <v>1</v>
      </c>
      <c r="I215" s="250"/>
      <c r="J215" s="247"/>
      <c r="K215" s="247"/>
      <c r="L215" s="251"/>
      <c r="M215" s="252"/>
      <c r="N215" s="253"/>
      <c r="O215" s="253"/>
      <c r="P215" s="253"/>
      <c r="Q215" s="253"/>
      <c r="R215" s="253"/>
      <c r="S215" s="253"/>
      <c r="T215" s="25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5" t="s">
        <v>172</v>
      </c>
      <c r="AU215" s="255" t="s">
        <v>82</v>
      </c>
      <c r="AV215" s="13" t="s">
        <v>80</v>
      </c>
      <c r="AW215" s="13" t="s">
        <v>30</v>
      </c>
      <c r="AX215" s="13" t="s">
        <v>73</v>
      </c>
      <c r="AY215" s="255" t="s">
        <v>150</v>
      </c>
    </row>
    <row r="216" s="14" customFormat="1">
      <c r="A216" s="14"/>
      <c r="B216" s="256"/>
      <c r="C216" s="257"/>
      <c r="D216" s="240" t="s">
        <v>172</v>
      </c>
      <c r="E216" s="258" t="s">
        <v>1</v>
      </c>
      <c r="F216" s="259" t="s">
        <v>227</v>
      </c>
      <c r="G216" s="257"/>
      <c r="H216" s="260">
        <v>7.6399999999999997</v>
      </c>
      <c r="I216" s="261"/>
      <c r="J216" s="257"/>
      <c r="K216" s="257"/>
      <c r="L216" s="262"/>
      <c r="M216" s="263"/>
      <c r="N216" s="264"/>
      <c r="O216" s="264"/>
      <c r="P216" s="264"/>
      <c r="Q216" s="264"/>
      <c r="R216" s="264"/>
      <c r="S216" s="264"/>
      <c r="T216" s="26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6" t="s">
        <v>172</v>
      </c>
      <c r="AU216" s="266" t="s">
        <v>82</v>
      </c>
      <c r="AV216" s="14" t="s">
        <v>82</v>
      </c>
      <c r="AW216" s="14" t="s">
        <v>30</v>
      </c>
      <c r="AX216" s="14" t="s">
        <v>73</v>
      </c>
      <c r="AY216" s="266" t="s">
        <v>150</v>
      </c>
    </row>
    <row r="217" s="13" customFormat="1">
      <c r="A217" s="13"/>
      <c r="B217" s="246"/>
      <c r="C217" s="247"/>
      <c r="D217" s="240" t="s">
        <v>172</v>
      </c>
      <c r="E217" s="248" t="s">
        <v>1</v>
      </c>
      <c r="F217" s="249" t="s">
        <v>228</v>
      </c>
      <c r="G217" s="247"/>
      <c r="H217" s="248" t="s">
        <v>1</v>
      </c>
      <c r="I217" s="250"/>
      <c r="J217" s="247"/>
      <c r="K217" s="247"/>
      <c r="L217" s="251"/>
      <c r="M217" s="252"/>
      <c r="N217" s="253"/>
      <c r="O217" s="253"/>
      <c r="P217" s="253"/>
      <c r="Q217" s="253"/>
      <c r="R217" s="253"/>
      <c r="S217" s="253"/>
      <c r="T217" s="25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5" t="s">
        <v>172</v>
      </c>
      <c r="AU217" s="255" t="s">
        <v>82</v>
      </c>
      <c r="AV217" s="13" t="s">
        <v>80</v>
      </c>
      <c r="AW217" s="13" t="s">
        <v>30</v>
      </c>
      <c r="AX217" s="13" t="s">
        <v>73</v>
      </c>
      <c r="AY217" s="255" t="s">
        <v>150</v>
      </c>
    </row>
    <row r="218" s="14" customFormat="1">
      <c r="A218" s="14"/>
      <c r="B218" s="256"/>
      <c r="C218" s="257"/>
      <c r="D218" s="240" t="s">
        <v>172</v>
      </c>
      <c r="E218" s="258" t="s">
        <v>1</v>
      </c>
      <c r="F218" s="259" t="s">
        <v>456</v>
      </c>
      <c r="G218" s="257"/>
      <c r="H218" s="260">
        <v>8.1600000000000001</v>
      </c>
      <c r="I218" s="261"/>
      <c r="J218" s="257"/>
      <c r="K218" s="257"/>
      <c r="L218" s="262"/>
      <c r="M218" s="263"/>
      <c r="N218" s="264"/>
      <c r="O218" s="264"/>
      <c r="P218" s="264"/>
      <c r="Q218" s="264"/>
      <c r="R218" s="264"/>
      <c r="S218" s="264"/>
      <c r="T218" s="26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6" t="s">
        <v>172</v>
      </c>
      <c r="AU218" s="266" t="s">
        <v>82</v>
      </c>
      <c r="AV218" s="14" t="s">
        <v>82</v>
      </c>
      <c r="AW218" s="14" t="s">
        <v>30</v>
      </c>
      <c r="AX218" s="14" t="s">
        <v>73</v>
      </c>
      <c r="AY218" s="266" t="s">
        <v>150</v>
      </c>
    </row>
    <row r="219" s="15" customFormat="1">
      <c r="A219" s="15"/>
      <c r="B219" s="267"/>
      <c r="C219" s="268"/>
      <c r="D219" s="240" t="s">
        <v>172</v>
      </c>
      <c r="E219" s="269" t="s">
        <v>1</v>
      </c>
      <c r="F219" s="270" t="s">
        <v>204</v>
      </c>
      <c r="G219" s="268"/>
      <c r="H219" s="271">
        <v>15.800000000000001</v>
      </c>
      <c r="I219" s="272"/>
      <c r="J219" s="268"/>
      <c r="K219" s="268"/>
      <c r="L219" s="273"/>
      <c r="M219" s="274"/>
      <c r="N219" s="275"/>
      <c r="O219" s="275"/>
      <c r="P219" s="275"/>
      <c r="Q219" s="275"/>
      <c r="R219" s="275"/>
      <c r="S219" s="275"/>
      <c r="T219" s="27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7" t="s">
        <v>172</v>
      </c>
      <c r="AU219" s="277" t="s">
        <v>82</v>
      </c>
      <c r="AV219" s="15" t="s">
        <v>157</v>
      </c>
      <c r="AW219" s="15" t="s">
        <v>30</v>
      </c>
      <c r="AX219" s="15" t="s">
        <v>80</v>
      </c>
      <c r="AY219" s="277" t="s">
        <v>150</v>
      </c>
    </row>
    <row r="220" s="2" customFormat="1">
      <c r="A220" s="38"/>
      <c r="B220" s="39"/>
      <c r="C220" s="227" t="s">
        <v>302</v>
      </c>
      <c r="D220" s="227" t="s">
        <v>152</v>
      </c>
      <c r="E220" s="228" t="s">
        <v>239</v>
      </c>
      <c r="F220" s="229" t="s">
        <v>240</v>
      </c>
      <c r="G220" s="230" t="s">
        <v>177</v>
      </c>
      <c r="H220" s="231">
        <v>15.640000000000001</v>
      </c>
      <c r="I220" s="232"/>
      <c r="J220" s="233">
        <f>ROUND(I220*H220,2)</f>
        <v>0</v>
      </c>
      <c r="K220" s="229" t="s">
        <v>156</v>
      </c>
      <c r="L220" s="44"/>
      <c r="M220" s="234" t="s">
        <v>1</v>
      </c>
      <c r="N220" s="235" t="s">
        <v>38</v>
      </c>
      <c r="O220" s="91"/>
      <c r="P220" s="236">
        <f>O220*H220</f>
        <v>0</v>
      </c>
      <c r="Q220" s="236">
        <v>0</v>
      </c>
      <c r="R220" s="236">
        <f>Q220*H220</f>
        <v>0</v>
      </c>
      <c r="S220" s="236">
        <v>0.023300000000000001</v>
      </c>
      <c r="T220" s="237">
        <f>S220*H220</f>
        <v>0.36441200000000001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8" t="s">
        <v>157</v>
      </c>
      <c r="AT220" s="238" t="s">
        <v>152</v>
      </c>
      <c r="AU220" s="238" t="s">
        <v>82</v>
      </c>
      <c r="AY220" s="17" t="s">
        <v>150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7" t="s">
        <v>80</v>
      </c>
      <c r="BK220" s="239">
        <f>ROUND(I220*H220,2)</f>
        <v>0</v>
      </c>
      <c r="BL220" s="17" t="s">
        <v>157</v>
      </c>
      <c r="BM220" s="238" t="s">
        <v>459</v>
      </c>
    </row>
    <row r="221" s="2" customFormat="1">
      <c r="A221" s="38"/>
      <c r="B221" s="39"/>
      <c r="C221" s="40"/>
      <c r="D221" s="240" t="s">
        <v>159</v>
      </c>
      <c r="E221" s="40"/>
      <c r="F221" s="241" t="s">
        <v>242</v>
      </c>
      <c r="G221" s="40"/>
      <c r="H221" s="40"/>
      <c r="I221" s="242"/>
      <c r="J221" s="40"/>
      <c r="K221" s="40"/>
      <c r="L221" s="44"/>
      <c r="M221" s="243"/>
      <c r="N221" s="244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159</v>
      </c>
      <c r="AU221" s="17" t="s">
        <v>82</v>
      </c>
    </row>
    <row r="222" s="13" customFormat="1">
      <c r="A222" s="13"/>
      <c r="B222" s="246"/>
      <c r="C222" s="247"/>
      <c r="D222" s="240" t="s">
        <v>172</v>
      </c>
      <c r="E222" s="248" t="s">
        <v>1</v>
      </c>
      <c r="F222" s="249" t="s">
        <v>226</v>
      </c>
      <c r="G222" s="247"/>
      <c r="H222" s="248" t="s">
        <v>1</v>
      </c>
      <c r="I222" s="250"/>
      <c r="J222" s="247"/>
      <c r="K222" s="247"/>
      <c r="L222" s="251"/>
      <c r="M222" s="252"/>
      <c r="N222" s="253"/>
      <c r="O222" s="253"/>
      <c r="P222" s="253"/>
      <c r="Q222" s="253"/>
      <c r="R222" s="253"/>
      <c r="S222" s="253"/>
      <c r="T222" s="25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5" t="s">
        <v>172</v>
      </c>
      <c r="AU222" s="255" t="s">
        <v>82</v>
      </c>
      <c r="AV222" s="13" t="s">
        <v>80</v>
      </c>
      <c r="AW222" s="13" t="s">
        <v>30</v>
      </c>
      <c r="AX222" s="13" t="s">
        <v>73</v>
      </c>
      <c r="AY222" s="255" t="s">
        <v>150</v>
      </c>
    </row>
    <row r="223" s="14" customFormat="1">
      <c r="A223" s="14"/>
      <c r="B223" s="256"/>
      <c r="C223" s="257"/>
      <c r="D223" s="240" t="s">
        <v>172</v>
      </c>
      <c r="E223" s="258" t="s">
        <v>1</v>
      </c>
      <c r="F223" s="259" t="s">
        <v>227</v>
      </c>
      <c r="G223" s="257"/>
      <c r="H223" s="260">
        <v>7.6399999999999997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6" t="s">
        <v>172</v>
      </c>
      <c r="AU223" s="266" t="s">
        <v>82</v>
      </c>
      <c r="AV223" s="14" t="s">
        <v>82</v>
      </c>
      <c r="AW223" s="14" t="s">
        <v>30</v>
      </c>
      <c r="AX223" s="14" t="s">
        <v>73</v>
      </c>
      <c r="AY223" s="266" t="s">
        <v>150</v>
      </c>
    </row>
    <row r="224" s="13" customFormat="1">
      <c r="A224" s="13"/>
      <c r="B224" s="246"/>
      <c r="C224" s="247"/>
      <c r="D224" s="240" t="s">
        <v>172</v>
      </c>
      <c r="E224" s="248" t="s">
        <v>1</v>
      </c>
      <c r="F224" s="249" t="s">
        <v>243</v>
      </c>
      <c r="G224" s="247"/>
      <c r="H224" s="248" t="s">
        <v>1</v>
      </c>
      <c r="I224" s="250"/>
      <c r="J224" s="247"/>
      <c r="K224" s="247"/>
      <c r="L224" s="251"/>
      <c r="M224" s="252"/>
      <c r="N224" s="253"/>
      <c r="O224" s="253"/>
      <c r="P224" s="253"/>
      <c r="Q224" s="253"/>
      <c r="R224" s="253"/>
      <c r="S224" s="253"/>
      <c r="T224" s="25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5" t="s">
        <v>172</v>
      </c>
      <c r="AU224" s="255" t="s">
        <v>82</v>
      </c>
      <c r="AV224" s="13" t="s">
        <v>80</v>
      </c>
      <c r="AW224" s="13" t="s">
        <v>30</v>
      </c>
      <c r="AX224" s="13" t="s">
        <v>73</v>
      </c>
      <c r="AY224" s="255" t="s">
        <v>150</v>
      </c>
    </row>
    <row r="225" s="14" customFormat="1">
      <c r="A225" s="14"/>
      <c r="B225" s="256"/>
      <c r="C225" s="257"/>
      <c r="D225" s="240" t="s">
        <v>172</v>
      </c>
      <c r="E225" s="258" t="s">
        <v>1</v>
      </c>
      <c r="F225" s="259" t="s">
        <v>460</v>
      </c>
      <c r="G225" s="257"/>
      <c r="H225" s="260">
        <v>8</v>
      </c>
      <c r="I225" s="261"/>
      <c r="J225" s="257"/>
      <c r="K225" s="257"/>
      <c r="L225" s="262"/>
      <c r="M225" s="263"/>
      <c r="N225" s="264"/>
      <c r="O225" s="264"/>
      <c r="P225" s="264"/>
      <c r="Q225" s="264"/>
      <c r="R225" s="264"/>
      <c r="S225" s="264"/>
      <c r="T225" s="26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6" t="s">
        <v>172</v>
      </c>
      <c r="AU225" s="266" t="s">
        <v>82</v>
      </c>
      <c r="AV225" s="14" t="s">
        <v>82</v>
      </c>
      <c r="AW225" s="14" t="s">
        <v>30</v>
      </c>
      <c r="AX225" s="14" t="s">
        <v>73</v>
      </c>
      <c r="AY225" s="266" t="s">
        <v>150</v>
      </c>
    </row>
    <row r="226" s="15" customFormat="1">
      <c r="A226" s="15"/>
      <c r="B226" s="267"/>
      <c r="C226" s="268"/>
      <c r="D226" s="240" t="s">
        <v>172</v>
      </c>
      <c r="E226" s="269" t="s">
        <v>1</v>
      </c>
      <c r="F226" s="270" t="s">
        <v>204</v>
      </c>
      <c r="G226" s="268"/>
      <c r="H226" s="271">
        <v>15.640000000000001</v>
      </c>
      <c r="I226" s="272"/>
      <c r="J226" s="268"/>
      <c r="K226" s="268"/>
      <c r="L226" s="273"/>
      <c r="M226" s="274"/>
      <c r="N226" s="275"/>
      <c r="O226" s="275"/>
      <c r="P226" s="275"/>
      <c r="Q226" s="275"/>
      <c r="R226" s="275"/>
      <c r="S226" s="275"/>
      <c r="T226" s="27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7" t="s">
        <v>172</v>
      </c>
      <c r="AU226" s="277" t="s">
        <v>82</v>
      </c>
      <c r="AV226" s="15" t="s">
        <v>157</v>
      </c>
      <c r="AW226" s="15" t="s">
        <v>30</v>
      </c>
      <c r="AX226" s="15" t="s">
        <v>80</v>
      </c>
      <c r="AY226" s="277" t="s">
        <v>150</v>
      </c>
    </row>
    <row r="227" s="2" customFormat="1">
      <c r="A227" s="38"/>
      <c r="B227" s="39"/>
      <c r="C227" s="227" t="s">
        <v>307</v>
      </c>
      <c r="D227" s="227" t="s">
        <v>152</v>
      </c>
      <c r="E227" s="228" t="s">
        <v>246</v>
      </c>
      <c r="F227" s="229" t="s">
        <v>247</v>
      </c>
      <c r="G227" s="230" t="s">
        <v>177</v>
      </c>
      <c r="H227" s="231">
        <v>12.16</v>
      </c>
      <c r="I227" s="232"/>
      <c r="J227" s="233">
        <f>ROUND(I227*H227,2)</f>
        <v>0</v>
      </c>
      <c r="K227" s="229" t="s">
        <v>156</v>
      </c>
      <c r="L227" s="44"/>
      <c r="M227" s="234" t="s">
        <v>1</v>
      </c>
      <c r="N227" s="235" t="s">
        <v>38</v>
      </c>
      <c r="O227" s="91"/>
      <c r="P227" s="236">
        <f>O227*H227</f>
        <v>0</v>
      </c>
      <c r="Q227" s="236">
        <v>0</v>
      </c>
      <c r="R227" s="236">
        <f>Q227*H227</f>
        <v>0</v>
      </c>
      <c r="S227" s="236">
        <v>0.077899999999999997</v>
      </c>
      <c r="T227" s="237">
        <f>S227*H227</f>
        <v>0.94726399999999999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8" t="s">
        <v>157</v>
      </c>
      <c r="AT227" s="238" t="s">
        <v>152</v>
      </c>
      <c r="AU227" s="238" t="s">
        <v>82</v>
      </c>
      <c r="AY227" s="17" t="s">
        <v>150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7" t="s">
        <v>80</v>
      </c>
      <c r="BK227" s="239">
        <f>ROUND(I227*H227,2)</f>
        <v>0</v>
      </c>
      <c r="BL227" s="17" t="s">
        <v>157</v>
      </c>
      <c r="BM227" s="238" t="s">
        <v>461</v>
      </c>
    </row>
    <row r="228" s="2" customFormat="1">
      <c r="A228" s="38"/>
      <c r="B228" s="39"/>
      <c r="C228" s="40"/>
      <c r="D228" s="240" t="s">
        <v>159</v>
      </c>
      <c r="E228" s="40"/>
      <c r="F228" s="241" t="s">
        <v>249</v>
      </c>
      <c r="G228" s="40"/>
      <c r="H228" s="40"/>
      <c r="I228" s="242"/>
      <c r="J228" s="40"/>
      <c r="K228" s="40"/>
      <c r="L228" s="44"/>
      <c r="M228" s="243"/>
      <c r="N228" s="244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159</v>
      </c>
      <c r="AU228" s="17" t="s">
        <v>82</v>
      </c>
    </row>
    <row r="229" s="13" customFormat="1">
      <c r="A229" s="13"/>
      <c r="B229" s="246"/>
      <c r="C229" s="247"/>
      <c r="D229" s="240" t="s">
        <v>172</v>
      </c>
      <c r="E229" s="248" t="s">
        <v>1</v>
      </c>
      <c r="F229" s="249" t="s">
        <v>222</v>
      </c>
      <c r="G229" s="247"/>
      <c r="H229" s="248" t="s">
        <v>1</v>
      </c>
      <c r="I229" s="250"/>
      <c r="J229" s="247"/>
      <c r="K229" s="247"/>
      <c r="L229" s="251"/>
      <c r="M229" s="252"/>
      <c r="N229" s="253"/>
      <c r="O229" s="253"/>
      <c r="P229" s="253"/>
      <c r="Q229" s="253"/>
      <c r="R229" s="253"/>
      <c r="S229" s="253"/>
      <c r="T229" s="25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5" t="s">
        <v>172</v>
      </c>
      <c r="AU229" s="255" t="s">
        <v>82</v>
      </c>
      <c r="AV229" s="13" t="s">
        <v>80</v>
      </c>
      <c r="AW229" s="13" t="s">
        <v>30</v>
      </c>
      <c r="AX229" s="13" t="s">
        <v>73</v>
      </c>
      <c r="AY229" s="255" t="s">
        <v>150</v>
      </c>
    </row>
    <row r="230" s="14" customFormat="1">
      <c r="A230" s="14"/>
      <c r="B230" s="256"/>
      <c r="C230" s="257"/>
      <c r="D230" s="240" t="s">
        <v>172</v>
      </c>
      <c r="E230" s="258" t="s">
        <v>1</v>
      </c>
      <c r="F230" s="259" t="s">
        <v>454</v>
      </c>
      <c r="G230" s="257"/>
      <c r="H230" s="260">
        <v>12.16</v>
      </c>
      <c r="I230" s="261"/>
      <c r="J230" s="257"/>
      <c r="K230" s="257"/>
      <c r="L230" s="262"/>
      <c r="M230" s="263"/>
      <c r="N230" s="264"/>
      <c r="O230" s="264"/>
      <c r="P230" s="264"/>
      <c r="Q230" s="264"/>
      <c r="R230" s="264"/>
      <c r="S230" s="264"/>
      <c r="T230" s="26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6" t="s">
        <v>172</v>
      </c>
      <c r="AU230" s="266" t="s">
        <v>82</v>
      </c>
      <c r="AV230" s="14" t="s">
        <v>82</v>
      </c>
      <c r="AW230" s="14" t="s">
        <v>30</v>
      </c>
      <c r="AX230" s="14" t="s">
        <v>80</v>
      </c>
      <c r="AY230" s="266" t="s">
        <v>150</v>
      </c>
    </row>
    <row r="231" s="2" customFormat="1">
      <c r="A231" s="38"/>
      <c r="B231" s="39"/>
      <c r="C231" s="227" t="s">
        <v>312</v>
      </c>
      <c r="D231" s="227" t="s">
        <v>152</v>
      </c>
      <c r="E231" s="228" t="s">
        <v>252</v>
      </c>
      <c r="F231" s="229" t="s">
        <v>253</v>
      </c>
      <c r="G231" s="230" t="s">
        <v>177</v>
      </c>
      <c r="H231" s="231">
        <v>12.16</v>
      </c>
      <c r="I231" s="232"/>
      <c r="J231" s="233">
        <f>ROUND(I231*H231,2)</f>
        <v>0</v>
      </c>
      <c r="K231" s="229" t="s">
        <v>156</v>
      </c>
      <c r="L231" s="44"/>
      <c r="M231" s="234" t="s">
        <v>1</v>
      </c>
      <c r="N231" s="235" t="s">
        <v>38</v>
      </c>
      <c r="O231" s="91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8" t="s">
        <v>157</v>
      </c>
      <c r="AT231" s="238" t="s">
        <v>152</v>
      </c>
      <c r="AU231" s="238" t="s">
        <v>82</v>
      </c>
      <c r="AY231" s="17" t="s">
        <v>150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7" t="s">
        <v>80</v>
      </c>
      <c r="BK231" s="239">
        <f>ROUND(I231*H231,2)</f>
        <v>0</v>
      </c>
      <c r="BL231" s="17" t="s">
        <v>157</v>
      </c>
      <c r="BM231" s="238" t="s">
        <v>462</v>
      </c>
    </row>
    <row r="232" s="2" customFormat="1">
      <c r="A232" s="38"/>
      <c r="B232" s="39"/>
      <c r="C232" s="40"/>
      <c r="D232" s="240" t="s">
        <v>159</v>
      </c>
      <c r="E232" s="40"/>
      <c r="F232" s="241" t="s">
        <v>255</v>
      </c>
      <c r="G232" s="40"/>
      <c r="H232" s="40"/>
      <c r="I232" s="242"/>
      <c r="J232" s="40"/>
      <c r="K232" s="40"/>
      <c r="L232" s="44"/>
      <c r="M232" s="243"/>
      <c r="N232" s="244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159</v>
      </c>
      <c r="AU232" s="17" t="s">
        <v>82</v>
      </c>
    </row>
    <row r="233" s="2" customFormat="1">
      <c r="A233" s="38"/>
      <c r="B233" s="39"/>
      <c r="C233" s="227" t="s">
        <v>317</v>
      </c>
      <c r="D233" s="227" t="s">
        <v>152</v>
      </c>
      <c r="E233" s="228" t="s">
        <v>276</v>
      </c>
      <c r="F233" s="229" t="s">
        <v>277</v>
      </c>
      <c r="G233" s="230" t="s">
        <v>177</v>
      </c>
      <c r="H233" s="231">
        <v>15.640000000000001</v>
      </c>
      <c r="I233" s="232"/>
      <c r="J233" s="233">
        <f>ROUND(I233*H233,2)</f>
        <v>0</v>
      </c>
      <c r="K233" s="229" t="s">
        <v>156</v>
      </c>
      <c r="L233" s="44"/>
      <c r="M233" s="234" t="s">
        <v>1</v>
      </c>
      <c r="N233" s="235" t="s">
        <v>38</v>
      </c>
      <c r="O233" s="91"/>
      <c r="P233" s="236">
        <f>O233*H233</f>
        <v>0</v>
      </c>
      <c r="Q233" s="236">
        <v>0.023244399999999998</v>
      </c>
      <c r="R233" s="236">
        <f>Q233*H233</f>
        <v>0.36354241599999998</v>
      </c>
      <c r="S233" s="236">
        <v>0</v>
      </c>
      <c r="T233" s="23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8" t="s">
        <v>157</v>
      </c>
      <c r="AT233" s="238" t="s">
        <v>152</v>
      </c>
      <c r="AU233" s="238" t="s">
        <v>82</v>
      </c>
      <c r="AY233" s="17" t="s">
        <v>150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7" t="s">
        <v>80</v>
      </c>
      <c r="BK233" s="239">
        <f>ROUND(I233*H233,2)</f>
        <v>0</v>
      </c>
      <c r="BL233" s="17" t="s">
        <v>157</v>
      </c>
      <c r="BM233" s="238" t="s">
        <v>463</v>
      </c>
    </row>
    <row r="234" s="2" customFormat="1">
      <c r="A234" s="38"/>
      <c r="B234" s="39"/>
      <c r="C234" s="40"/>
      <c r="D234" s="240" t="s">
        <v>159</v>
      </c>
      <c r="E234" s="40"/>
      <c r="F234" s="241" t="s">
        <v>279</v>
      </c>
      <c r="G234" s="40"/>
      <c r="H234" s="40"/>
      <c r="I234" s="242"/>
      <c r="J234" s="40"/>
      <c r="K234" s="40"/>
      <c r="L234" s="44"/>
      <c r="M234" s="243"/>
      <c r="N234" s="244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159</v>
      </c>
      <c r="AU234" s="17" t="s">
        <v>82</v>
      </c>
    </row>
    <row r="235" s="13" customFormat="1">
      <c r="A235" s="13"/>
      <c r="B235" s="246"/>
      <c r="C235" s="247"/>
      <c r="D235" s="240" t="s">
        <v>172</v>
      </c>
      <c r="E235" s="248" t="s">
        <v>1</v>
      </c>
      <c r="F235" s="249" t="s">
        <v>226</v>
      </c>
      <c r="G235" s="247"/>
      <c r="H235" s="248" t="s">
        <v>1</v>
      </c>
      <c r="I235" s="250"/>
      <c r="J235" s="247"/>
      <c r="K235" s="247"/>
      <c r="L235" s="251"/>
      <c r="M235" s="252"/>
      <c r="N235" s="253"/>
      <c r="O235" s="253"/>
      <c r="P235" s="253"/>
      <c r="Q235" s="253"/>
      <c r="R235" s="253"/>
      <c r="S235" s="253"/>
      <c r="T235" s="25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5" t="s">
        <v>172</v>
      </c>
      <c r="AU235" s="255" t="s">
        <v>82</v>
      </c>
      <c r="AV235" s="13" t="s">
        <v>80</v>
      </c>
      <c r="AW235" s="13" t="s">
        <v>30</v>
      </c>
      <c r="AX235" s="13" t="s">
        <v>73</v>
      </c>
      <c r="AY235" s="255" t="s">
        <v>150</v>
      </c>
    </row>
    <row r="236" s="14" customFormat="1">
      <c r="A236" s="14"/>
      <c r="B236" s="256"/>
      <c r="C236" s="257"/>
      <c r="D236" s="240" t="s">
        <v>172</v>
      </c>
      <c r="E236" s="258" t="s">
        <v>1</v>
      </c>
      <c r="F236" s="259" t="s">
        <v>227</v>
      </c>
      <c r="G236" s="257"/>
      <c r="H236" s="260">
        <v>7.6399999999999997</v>
      </c>
      <c r="I236" s="261"/>
      <c r="J236" s="257"/>
      <c r="K236" s="257"/>
      <c r="L236" s="262"/>
      <c r="M236" s="263"/>
      <c r="N236" s="264"/>
      <c r="O236" s="264"/>
      <c r="P236" s="264"/>
      <c r="Q236" s="264"/>
      <c r="R236" s="264"/>
      <c r="S236" s="264"/>
      <c r="T236" s="26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6" t="s">
        <v>172</v>
      </c>
      <c r="AU236" s="266" t="s">
        <v>82</v>
      </c>
      <c r="AV236" s="14" t="s">
        <v>82</v>
      </c>
      <c r="AW236" s="14" t="s">
        <v>30</v>
      </c>
      <c r="AX236" s="14" t="s">
        <v>73</v>
      </c>
      <c r="AY236" s="266" t="s">
        <v>150</v>
      </c>
    </row>
    <row r="237" s="13" customFormat="1">
      <c r="A237" s="13"/>
      <c r="B237" s="246"/>
      <c r="C237" s="247"/>
      <c r="D237" s="240" t="s">
        <v>172</v>
      </c>
      <c r="E237" s="248" t="s">
        <v>1</v>
      </c>
      <c r="F237" s="249" t="s">
        <v>243</v>
      </c>
      <c r="G237" s="247"/>
      <c r="H237" s="248" t="s">
        <v>1</v>
      </c>
      <c r="I237" s="250"/>
      <c r="J237" s="247"/>
      <c r="K237" s="247"/>
      <c r="L237" s="251"/>
      <c r="M237" s="252"/>
      <c r="N237" s="253"/>
      <c r="O237" s="253"/>
      <c r="P237" s="253"/>
      <c r="Q237" s="253"/>
      <c r="R237" s="253"/>
      <c r="S237" s="253"/>
      <c r="T237" s="25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5" t="s">
        <v>172</v>
      </c>
      <c r="AU237" s="255" t="s">
        <v>82</v>
      </c>
      <c r="AV237" s="13" t="s">
        <v>80</v>
      </c>
      <c r="AW237" s="13" t="s">
        <v>30</v>
      </c>
      <c r="AX237" s="13" t="s">
        <v>73</v>
      </c>
      <c r="AY237" s="255" t="s">
        <v>150</v>
      </c>
    </row>
    <row r="238" s="14" customFormat="1">
      <c r="A238" s="14"/>
      <c r="B238" s="256"/>
      <c r="C238" s="257"/>
      <c r="D238" s="240" t="s">
        <v>172</v>
      </c>
      <c r="E238" s="258" t="s">
        <v>1</v>
      </c>
      <c r="F238" s="259" t="s">
        <v>460</v>
      </c>
      <c r="G238" s="257"/>
      <c r="H238" s="260">
        <v>8</v>
      </c>
      <c r="I238" s="261"/>
      <c r="J238" s="257"/>
      <c r="K238" s="257"/>
      <c r="L238" s="262"/>
      <c r="M238" s="263"/>
      <c r="N238" s="264"/>
      <c r="O238" s="264"/>
      <c r="P238" s="264"/>
      <c r="Q238" s="264"/>
      <c r="R238" s="264"/>
      <c r="S238" s="264"/>
      <c r="T238" s="26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6" t="s">
        <v>172</v>
      </c>
      <c r="AU238" s="266" t="s">
        <v>82</v>
      </c>
      <c r="AV238" s="14" t="s">
        <v>82</v>
      </c>
      <c r="AW238" s="14" t="s">
        <v>30</v>
      </c>
      <c r="AX238" s="14" t="s">
        <v>73</v>
      </c>
      <c r="AY238" s="266" t="s">
        <v>150</v>
      </c>
    </row>
    <row r="239" s="15" customFormat="1">
      <c r="A239" s="15"/>
      <c r="B239" s="267"/>
      <c r="C239" s="268"/>
      <c r="D239" s="240" t="s">
        <v>172</v>
      </c>
      <c r="E239" s="269" t="s">
        <v>1</v>
      </c>
      <c r="F239" s="270" t="s">
        <v>204</v>
      </c>
      <c r="G239" s="268"/>
      <c r="H239" s="271">
        <v>15.640000000000001</v>
      </c>
      <c r="I239" s="272"/>
      <c r="J239" s="268"/>
      <c r="K239" s="268"/>
      <c r="L239" s="273"/>
      <c r="M239" s="274"/>
      <c r="N239" s="275"/>
      <c r="O239" s="275"/>
      <c r="P239" s="275"/>
      <c r="Q239" s="275"/>
      <c r="R239" s="275"/>
      <c r="S239" s="275"/>
      <c r="T239" s="276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7" t="s">
        <v>172</v>
      </c>
      <c r="AU239" s="277" t="s">
        <v>82</v>
      </c>
      <c r="AV239" s="15" t="s">
        <v>157</v>
      </c>
      <c r="AW239" s="15" t="s">
        <v>30</v>
      </c>
      <c r="AX239" s="15" t="s">
        <v>80</v>
      </c>
      <c r="AY239" s="277" t="s">
        <v>150</v>
      </c>
    </row>
    <row r="240" s="2" customFormat="1">
      <c r="A240" s="38"/>
      <c r="B240" s="39"/>
      <c r="C240" s="227" t="s">
        <v>322</v>
      </c>
      <c r="D240" s="227" t="s">
        <v>152</v>
      </c>
      <c r="E240" s="228" t="s">
        <v>283</v>
      </c>
      <c r="F240" s="229" t="s">
        <v>284</v>
      </c>
      <c r="G240" s="230" t="s">
        <v>177</v>
      </c>
      <c r="H240" s="231">
        <v>12.16</v>
      </c>
      <c r="I240" s="232"/>
      <c r="J240" s="233">
        <f>ROUND(I240*H240,2)</f>
        <v>0</v>
      </c>
      <c r="K240" s="229" t="s">
        <v>156</v>
      </c>
      <c r="L240" s="44"/>
      <c r="M240" s="234" t="s">
        <v>1</v>
      </c>
      <c r="N240" s="235" t="s">
        <v>38</v>
      </c>
      <c r="O240" s="91"/>
      <c r="P240" s="236">
        <f>O240*H240</f>
        <v>0</v>
      </c>
      <c r="Q240" s="236">
        <v>0.078163999999999997</v>
      </c>
      <c r="R240" s="236">
        <f>Q240*H240</f>
        <v>0.95047424000000003</v>
      </c>
      <c r="S240" s="236">
        <v>0</v>
      </c>
      <c r="T240" s="23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8" t="s">
        <v>157</v>
      </c>
      <c r="AT240" s="238" t="s">
        <v>152</v>
      </c>
      <c r="AU240" s="238" t="s">
        <v>82</v>
      </c>
      <c r="AY240" s="17" t="s">
        <v>150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7" t="s">
        <v>80</v>
      </c>
      <c r="BK240" s="239">
        <f>ROUND(I240*H240,2)</f>
        <v>0</v>
      </c>
      <c r="BL240" s="17" t="s">
        <v>157</v>
      </c>
      <c r="BM240" s="238" t="s">
        <v>464</v>
      </c>
    </row>
    <row r="241" s="2" customFormat="1">
      <c r="A241" s="38"/>
      <c r="B241" s="39"/>
      <c r="C241" s="40"/>
      <c r="D241" s="240" t="s">
        <v>159</v>
      </c>
      <c r="E241" s="40"/>
      <c r="F241" s="241" t="s">
        <v>286</v>
      </c>
      <c r="G241" s="40"/>
      <c r="H241" s="40"/>
      <c r="I241" s="242"/>
      <c r="J241" s="40"/>
      <c r="K241" s="40"/>
      <c r="L241" s="44"/>
      <c r="M241" s="243"/>
      <c r="N241" s="244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159</v>
      </c>
      <c r="AU241" s="17" t="s">
        <v>82</v>
      </c>
    </row>
    <row r="242" s="13" customFormat="1">
      <c r="A242" s="13"/>
      <c r="B242" s="246"/>
      <c r="C242" s="247"/>
      <c r="D242" s="240" t="s">
        <v>172</v>
      </c>
      <c r="E242" s="248" t="s">
        <v>1</v>
      </c>
      <c r="F242" s="249" t="s">
        <v>222</v>
      </c>
      <c r="G242" s="247"/>
      <c r="H242" s="248" t="s">
        <v>1</v>
      </c>
      <c r="I242" s="250"/>
      <c r="J242" s="247"/>
      <c r="K242" s="247"/>
      <c r="L242" s="251"/>
      <c r="M242" s="252"/>
      <c r="N242" s="253"/>
      <c r="O242" s="253"/>
      <c r="P242" s="253"/>
      <c r="Q242" s="253"/>
      <c r="R242" s="253"/>
      <c r="S242" s="253"/>
      <c r="T242" s="25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5" t="s">
        <v>172</v>
      </c>
      <c r="AU242" s="255" t="s">
        <v>82</v>
      </c>
      <c r="AV242" s="13" t="s">
        <v>80</v>
      </c>
      <c r="AW242" s="13" t="s">
        <v>30</v>
      </c>
      <c r="AX242" s="13" t="s">
        <v>73</v>
      </c>
      <c r="AY242" s="255" t="s">
        <v>150</v>
      </c>
    </row>
    <row r="243" s="14" customFormat="1">
      <c r="A243" s="14"/>
      <c r="B243" s="256"/>
      <c r="C243" s="257"/>
      <c r="D243" s="240" t="s">
        <v>172</v>
      </c>
      <c r="E243" s="258" t="s">
        <v>1</v>
      </c>
      <c r="F243" s="259" t="s">
        <v>454</v>
      </c>
      <c r="G243" s="257"/>
      <c r="H243" s="260">
        <v>12.16</v>
      </c>
      <c r="I243" s="261"/>
      <c r="J243" s="257"/>
      <c r="K243" s="257"/>
      <c r="L243" s="262"/>
      <c r="M243" s="263"/>
      <c r="N243" s="264"/>
      <c r="O243" s="264"/>
      <c r="P243" s="264"/>
      <c r="Q243" s="264"/>
      <c r="R243" s="264"/>
      <c r="S243" s="264"/>
      <c r="T243" s="26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6" t="s">
        <v>172</v>
      </c>
      <c r="AU243" s="266" t="s">
        <v>82</v>
      </c>
      <c r="AV243" s="14" t="s">
        <v>82</v>
      </c>
      <c r="AW243" s="14" t="s">
        <v>30</v>
      </c>
      <c r="AX243" s="14" t="s">
        <v>80</v>
      </c>
      <c r="AY243" s="266" t="s">
        <v>150</v>
      </c>
    </row>
    <row r="244" s="2" customFormat="1">
      <c r="A244" s="38"/>
      <c r="B244" s="39"/>
      <c r="C244" s="227" t="s">
        <v>327</v>
      </c>
      <c r="D244" s="227" t="s">
        <v>152</v>
      </c>
      <c r="E244" s="228" t="s">
        <v>288</v>
      </c>
      <c r="F244" s="229" t="s">
        <v>289</v>
      </c>
      <c r="G244" s="230" t="s">
        <v>177</v>
      </c>
      <c r="H244" s="231">
        <v>12.16</v>
      </c>
      <c r="I244" s="232"/>
      <c r="J244" s="233">
        <f>ROUND(I244*H244,2)</f>
        <v>0</v>
      </c>
      <c r="K244" s="229" t="s">
        <v>156</v>
      </c>
      <c r="L244" s="44"/>
      <c r="M244" s="234" t="s">
        <v>1</v>
      </c>
      <c r="N244" s="235" t="s">
        <v>38</v>
      </c>
      <c r="O244" s="91"/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8" t="s">
        <v>157</v>
      </c>
      <c r="AT244" s="238" t="s">
        <v>152</v>
      </c>
      <c r="AU244" s="238" t="s">
        <v>82</v>
      </c>
      <c r="AY244" s="17" t="s">
        <v>150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7" t="s">
        <v>80</v>
      </c>
      <c r="BK244" s="239">
        <f>ROUND(I244*H244,2)</f>
        <v>0</v>
      </c>
      <c r="BL244" s="17" t="s">
        <v>157</v>
      </c>
      <c r="BM244" s="238" t="s">
        <v>465</v>
      </c>
    </row>
    <row r="245" s="2" customFormat="1">
      <c r="A245" s="38"/>
      <c r="B245" s="39"/>
      <c r="C245" s="40"/>
      <c r="D245" s="240" t="s">
        <v>159</v>
      </c>
      <c r="E245" s="40"/>
      <c r="F245" s="241" t="s">
        <v>291</v>
      </c>
      <c r="G245" s="40"/>
      <c r="H245" s="40"/>
      <c r="I245" s="242"/>
      <c r="J245" s="40"/>
      <c r="K245" s="40"/>
      <c r="L245" s="44"/>
      <c r="M245" s="243"/>
      <c r="N245" s="244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159</v>
      </c>
      <c r="AU245" s="17" t="s">
        <v>82</v>
      </c>
    </row>
    <row r="246" s="2" customFormat="1">
      <c r="A246" s="38"/>
      <c r="B246" s="39"/>
      <c r="C246" s="227" t="s">
        <v>334</v>
      </c>
      <c r="D246" s="227" t="s">
        <v>152</v>
      </c>
      <c r="E246" s="228" t="s">
        <v>297</v>
      </c>
      <c r="F246" s="229" t="s">
        <v>298</v>
      </c>
      <c r="G246" s="230" t="s">
        <v>177</v>
      </c>
      <c r="H246" s="231">
        <v>27.800000000000001</v>
      </c>
      <c r="I246" s="232"/>
      <c r="J246" s="233">
        <f>ROUND(I246*H246,2)</f>
        <v>0</v>
      </c>
      <c r="K246" s="229" t="s">
        <v>156</v>
      </c>
      <c r="L246" s="44"/>
      <c r="M246" s="234" t="s">
        <v>1</v>
      </c>
      <c r="N246" s="235" t="s">
        <v>38</v>
      </c>
      <c r="O246" s="91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8" t="s">
        <v>157</v>
      </c>
      <c r="AT246" s="238" t="s">
        <v>152</v>
      </c>
      <c r="AU246" s="238" t="s">
        <v>82</v>
      </c>
      <c r="AY246" s="17" t="s">
        <v>150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7" t="s">
        <v>80</v>
      </c>
      <c r="BK246" s="239">
        <f>ROUND(I246*H246,2)</f>
        <v>0</v>
      </c>
      <c r="BL246" s="17" t="s">
        <v>157</v>
      </c>
      <c r="BM246" s="238" t="s">
        <v>466</v>
      </c>
    </row>
    <row r="247" s="2" customFormat="1">
      <c r="A247" s="38"/>
      <c r="B247" s="39"/>
      <c r="C247" s="40"/>
      <c r="D247" s="240" t="s">
        <v>159</v>
      </c>
      <c r="E247" s="40"/>
      <c r="F247" s="241" t="s">
        <v>300</v>
      </c>
      <c r="G247" s="40"/>
      <c r="H247" s="40"/>
      <c r="I247" s="242"/>
      <c r="J247" s="40"/>
      <c r="K247" s="40"/>
      <c r="L247" s="44"/>
      <c r="M247" s="243"/>
      <c r="N247" s="244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159</v>
      </c>
      <c r="AU247" s="17" t="s">
        <v>82</v>
      </c>
    </row>
    <row r="248" s="14" customFormat="1">
      <c r="A248" s="14"/>
      <c r="B248" s="256"/>
      <c r="C248" s="257"/>
      <c r="D248" s="240" t="s">
        <v>172</v>
      </c>
      <c r="E248" s="258" t="s">
        <v>1</v>
      </c>
      <c r="F248" s="259" t="s">
        <v>467</v>
      </c>
      <c r="G248" s="257"/>
      <c r="H248" s="260">
        <v>27.800000000000001</v>
      </c>
      <c r="I248" s="261"/>
      <c r="J248" s="257"/>
      <c r="K248" s="257"/>
      <c r="L248" s="262"/>
      <c r="M248" s="263"/>
      <c r="N248" s="264"/>
      <c r="O248" s="264"/>
      <c r="P248" s="264"/>
      <c r="Q248" s="264"/>
      <c r="R248" s="264"/>
      <c r="S248" s="264"/>
      <c r="T248" s="26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6" t="s">
        <v>172</v>
      </c>
      <c r="AU248" s="266" t="s">
        <v>82</v>
      </c>
      <c r="AV248" s="14" t="s">
        <v>82</v>
      </c>
      <c r="AW248" s="14" t="s">
        <v>30</v>
      </c>
      <c r="AX248" s="14" t="s">
        <v>80</v>
      </c>
      <c r="AY248" s="266" t="s">
        <v>150</v>
      </c>
    </row>
    <row r="249" s="2" customFormat="1" ht="21.75" customHeight="1">
      <c r="A249" s="38"/>
      <c r="B249" s="39"/>
      <c r="C249" s="227" t="s">
        <v>338</v>
      </c>
      <c r="D249" s="227" t="s">
        <v>152</v>
      </c>
      <c r="E249" s="228" t="s">
        <v>303</v>
      </c>
      <c r="F249" s="229" t="s">
        <v>304</v>
      </c>
      <c r="G249" s="230" t="s">
        <v>177</v>
      </c>
      <c r="H249" s="231">
        <v>12.16</v>
      </c>
      <c r="I249" s="232"/>
      <c r="J249" s="233">
        <f>ROUND(I249*H249,2)</f>
        <v>0</v>
      </c>
      <c r="K249" s="229" t="s">
        <v>156</v>
      </c>
      <c r="L249" s="44"/>
      <c r="M249" s="234" t="s">
        <v>1</v>
      </c>
      <c r="N249" s="235" t="s">
        <v>38</v>
      </c>
      <c r="O249" s="91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8" t="s">
        <v>157</v>
      </c>
      <c r="AT249" s="238" t="s">
        <v>152</v>
      </c>
      <c r="AU249" s="238" t="s">
        <v>82</v>
      </c>
      <c r="AY249" s="17" t="s">
        <v>150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7" t="s">
        <v>80</v>
      </c>
      <c r="BK249" s="239">
        <f>ROUND(I249*H249,2)</f>
        <v>0</v>
      </c>
      <c r="BL249" s="17" t="s">
        <v>157</v>
      </c>
      <c r="BM249" s="238" t="s">
        <v>468</v>
      </c>
    </row>
    <row r="250" s="2" customFormat="1">
      <c r="A250" s="38"/>
      <c r="B250" s="39"/>
      <c r="C250" s="40"/>
      <c r="D250" s="240" t="s">
        <v>159</v>
      </c>
      <c r="E250" s="40"/>
      <c r="F250" s="241" t="s">
        <v>306</v>
      </c>
      <c r="G250" s="40"/>
      <c r="H250" s="40"/>
      <c r="I250" s="242"/>
      <c r="J250" s="40"/>
      <c r="K250" s="40"/>
      <c r="L250" s="44"/>
      <c r="M250" s="243"/>
      <c r="N250" s="244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159</v>
      </c>
      <c r="AU250" s="17" t="s">
        <v>82</v>
      </c>
    </row>
    <row r="251" s="2" customFormat="1">
      <c r="A251" s="38"/>
      <c r="B251" s="39"/>
      <c r="C251" s="227" t="s">
        <v>343</v>
      </c>
      <c r="D251" s="227" t="s">
        <v>152</v>
      </c>
      <c r="E251" s="228" t="s">
        <v>308</v>
      </c>
      <c r="F251" s="229" t="s">
        <v>309</v>
      </c>
      <c r="G251" s="230" t="s">
        <v>177</v>
      </c>
      <c r="H251" s="231">
        <v>8.1600000000000001</v>
      </c>
      <c r="I251" s="232"/>
      <c r="J251" s="233">
        <f>ROUND(I251*H251,2)</f>
        <v>0</v>
      </c>
      <c r="K251" s="229" t="s">
        <v>156</v>
      </c>
      <c r="L251" s="44"/>
      <c r="M251" s="234" t="s">
        <v>1</v>
      </c>
      <c r="N251" s="235" t="s">
        <v>38</v>
      </c>
      <c r="O251" s="91"/>
      <c r="P251" s="236">
        <f>O251*H251</f>
        <v>0</v>
      </c>
      <c r="Q251" s="236">
        <v>0.019425000000000001</v>
      </c>
      <c r="R251" s="236">
        <f>Q251*H251</f>
        <v>0.15850800000000001</v>
      </c>
      <c r="S251" s="236">
        <v>0</v>
      </c>
      <c r="T251" s="23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8" t="s">
        <v>157</v>
      </c>
      <c r="AT251" s="238" t="s">
        <v>152</v>
      </c>
      <c r="AU251" s="238" t="s">
        <v>82</v>
      </c>
      <c r="AY251" s="17" t="s">
        <v>150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7" t="s">
        <v>80</v>
      </c>
      <c r="BK251" s="239">
        <f>ROUND(I251*H251,2)</f>
        <v>0</v>
      </c>
      <c r="BL251" s="17" t="s">
        <v>157</v>
      </c>
      <c r="BM251" s="238" t="s">
        <v>469</v>
      </c>
    </row>
    <row r="252" s="2" customFormat="1">
      <c r="A252" s="38"/>
      <c r="B252" s="39"/>
      <c r="C252" s="40"/>
      <c r="D252" s="240" t="s">
        <v>159</v>
      </c>
      <c r="E252" s="40"/>
      <c r="F252" s="241" t="s">
        <v>311</v>
      </c>
      <c r="G252" s="40"/>
      <c r="H252" s="40"/>
      <c r="I252" s="242"/>
      <c r="J252" s="40"/>
      <c r="K252" s="40"/>
      <c r="L252" s="44"/>
      <c r="M252" s="243"/>
      <c r="N252" s="244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159</v>
      </c>
      <c r="AU252" s="17" t="s">
        <v>82</v>
      </c>
    </row>
    <row r="253" s="13" customFormat="1">
      <c r="A253" s="13"/>
      <c r="B253" s="246"/>
      <c r="C253" s="247"/>
      <c r="D253" s="240" t="s">
        <v>172</v>
      </c>
      <c r="E253" s="248" t="s">
        <v>1</v>
      </c>
      <c r="F253" s="249" t="s">
        <v>228</v>
      </c>
      <c r="G253" s="247"/>
      <c r="H253" s="248" t="s">
        <v>1</v>
      </c>
      <c r="I253" s="250"/>
      <c r="J253" s="247"/>
      <c r="K253" s="247"/>
      <c r="L253" s="251"/>
      <c r="M253" s="252"/>
      <c r="N253" s="253"/>
      <c r="O253" s="253"/>
      <c r="P253" s="253"/>
      <c r="Q253" s="253"/>
      <c r="R253" s="253"/>
      <c r="S253" s="253"/>
      <c r="T253" s="25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5" t="s">
        <v>172</v>
      </c>
      <c r="AU253" s="255" t="s">
        <v>82</v>
      </c>
      <c r="AV253" s="13" t="s">
        <v>80</v>
      </c>
      <c r="AW253" s="13" t="s">
        <v>30</v>
      </c>
      <c r="AX253" s="13" t="s">
        <v>73</v>
      </c>
      <c r="AY253" s="255" t="s">
        <v>150</v>
      </c>
    </row>
    <row r="254" s="14" customFormat="1">
      <c r="A254" s="14"/>
      <c r="B254" s="256"/>
      <c r="C254" s="257"/>
      <c r="D254" s="240" t="s">
        <v>172</v>
      </c>
      <c r="E254" s="258" t="s">
        <v>1</v>
      </c>
      <c r="F254" s="259" t="s">
        <v>456</v>
      </c>
      <c r="G254" s="257"/>
      <c r="H254" s="260">
        <v>8.1600000000000001</v>
      </c>
      <c r="I254" s="261"/>
      <c r="J254" s="257"/>
      <c r="K254" s="257"/>
      <c r="L254" s="262"/>
      <c r="M254" s="263"/>
      <c r="N254" s="264"/>
      <c r="O254" s="264"/>
      <c r="P254" s="264"/>
      <c r="Q254" s="264"/>
      <c r="R254" s="264"/>
      <c r="S254" s="264"/>
      <c r="T254" s="26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6" t="s">
        <v>172</v>
      </c>
      <c r="AU254" s="266" t="s">
        <v>82</v>
      </c>
      <c r="AV254" s="14" t="s">
        <v>82</v>
      </c>
      <c r="AW254" s="14" t="s">
        <v>30</v>
      </c>
      <c r="AX254" s="14" t="s">
        <v>80</v>
      </c>
      <c r="AY254" s="266" t="s">
        <v>150</v>
      </c>
    </row>
    <row r="255" s="2" customFormat="1">
      <c r="A255" s="38"/>
      <c r="B255" s="39"/>
      <c r="C255" s="227" t="s">
        <v>349</v>
      </c>
      <c r="D255" s="227" t="s">
        <v>152</v>
      </c>
      <c r="E255" s="228" t="s">
        <v>313</v>
      </c>
      <c r="F255" s="229" t="s">
        <v>314</v>
      </c>
      <c r="G255" s="230" t="s">
        <v>177</v>
      </c>
      <c r="H255" s="231">
        <v>8.1600000000000001</v>
      </c>
      <c r="I255" s="232"/>
      <c r="J255" s="233">
        <f>ROUND(I255*H255,2)</f>
        <v>0</v>
      </c>
      <c r="K255" s="229" t="s">
        <v>156</v>
      </c>
      <c r="L255" s="44"/>
      <c r="M255" s="234" t="s">
        <v>1</v>
      </c>
      <c r="N255" s="235" t="s">
        <v>38</v>
      </c>
      <c r="O255" s="91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8" t="s">
        <v>157</v>
      </c>
      <c r="AT255" s="238" t="s">
        <v>152</v>
      </c>
      <c r="AU255" s="238" t="s">
        <v>82</v>
      </c>
      <c r="AY255" s="17" t="s">
        <v>150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7" t="s">
        <v>80</v>
      </c>
      <c r="BK255" s="239">
        <f>ROUND(I255*H255,2)</f>
        <v>0</v>
      </c>
      <c r="BL255" s="17" t="s">
        <v>157</v>
      </c>
      <c r="BM255" s="238" t="s">
        <v>470</v>
      </c>
    </row>
    <row r="256" s="2" customFormat="1">
      <c r="A256" s="38"/>
      <c r="B256" s="39"/>
      <c r="C256" s="40"/>
      <c r="D256" s="240" t="s">
        <v>159</v>
      </c>
      <c r="E256" s="40"/>
      <c r="F256" s="241" t="s">
        <v>316</v>
      </c>
      <c r="G256" s="40"/>
      <c r="H256" s="40"/>
      <c r="I256" s="242"/>
      <c r="J256" s="40"/>
      <c r="K256" s="40"/>
      <c r="L256" s="44"/>
      <c r="M256" s="243"/>
      <c r="N256" s="244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159</v>
      </c>
      <c r="AU256" s="17" t="s">
        <v>82</v>
      </c>
    </row>
    <row r="257" s="2" customFormat="1">
      <c r="A257" s="38"/>
      <c r="B257" s="39"/>
      <c r="C257" s="227" t="s">
        <v>356</v>
      </c>
      <c r="D257" s="227" t="s">
        <v>152</v>
      </c>
      <c r="E257" s="228" t="s">
        <v>318</v>
      </c>
      <c r="F257" s="229" t="s">
        <v>319</v>
      </c>
      <c r="G257" s="230" t="s">
        <v>177</v>
      </c>
      <c r="H257" s="231">
        <v>8.1600000000000001</v>
      </c>
      <c r="I257" s="232"/>
      <c r="J257" s="233">
        <f>ROUND(I257*H257,2)</f>
        <v>0</v>
      </c>
      <c r="K257" s="229" t="s">
        <v>156</v>
      </c>
      <c r="L257" s="44"/>
      <c r="M257" s="234" t="s">
        <v>1</v>
      </c>
      <c r="N257" s="235" t="s">
        <v>38</v>
      </c>
      <c r="O257" s="91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8" t="s">
        <v>157</v>
      </c>
      <c r="AT257" s="238" t="s">
        <v>152</v>
      </c>
      <c r="AU257" s="238" t="s">
        <v>82</v>
      </c>
      <c r="AY257" s="17" t="s">
        <v>150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7" t="s">
        <v>80</v>
      </c>
      <c r="BK257" s="239">
        <f>ROUND(I257*H257,2)</f>
        <v>0</v>
      </c>
      <c r="BL257" s="17" t="s">
        <v>157</v>
      </c>
      <c r="BM257" s="238" t="s">
        <v>471</v>
      </c>
    </row>
    <row r="258" s="2" customFormat="1">
      <c r="A258" s="38"/>
      <c r="B258" s="39"/>
      <c r="C258" s="40"/>
      <c r="D258" s="240" t="s">
        <v>159</v>
      </c>
      <c r="E258" s="40"/>
      <c r="F258" s="241" t="s">
        <v>321</v>
      </c>
      <c r="G258" s="40"/>
      <c r="H258" s="40"/>
      <c r="I258" s="242"/>
      <c r="J258" s="40"/>
      <c r="K258" s="40"/>
      <c r="L258" s="44"/>
      <c r="M258" s="243"/>
      <c r="N258" s="244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159</v>
      </c>
      <c r="AU258" s="17" t="s">
        <v>82</v>
      </c>
    </row>
    <row r="259" s="2" customFormat="1">
      <c r="A259" s="38"/>
      <c r="B259" s="39"/>
      <c r="C259" s="227" t="s">
        <v>472</v>
      </c>
      <c r="D259" s="227" t="s">
        <v>152</v>
      </c>
      <c r="E259" s="228" t="s">
        <v>323</v>
      </c>
      <c r="F259" s="229" t="s">
        <v>324</v>
      </c>
      <c r="G259" s="230" t="s">
        <v>177</v>
      </c>
      <c r="H259" s="231">
        <v>8.1600000000000001</v>
      </c>
      <c r="I259" s="232"/>
      <c r="J259" s="233">
        <f>ROUND(I259*H259,2)</f>
        <v>0</v>
      </c>
      <c r="K259" s="229" t="s">
        <v>156</v>
      </c>
      <c r="L259" s="44"/>
      <c r="M259" s="234" t="s">
        <v>1</v>
      </c>
      <c r="N259" s="235" t="s">
        <v>38</v>
      </c>
      <c r="O259" s="91"/>
      <c r="P259" s="236">
        <f>O259*H259</f>
        <v>0</v>
      </c>
      <c r="Q259" s="236">
        <v>0.00158</v>
      </c>
      <c r="R259" s="236">
        <f>Q259*H259</f>
        <v>0.012892800000000001</v>
      </c>
      <c r="S259" s="236">
        <v>0</v>
      </c>
      <c r="T259" s="23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8" t="s">
        <v>157</v>
      </c>
      <c r="AT259" s="238" t="s">
        <v>152</v>
      </c>
      <c r="AU259" s="238" t="s">
        <v>82</v>
      </c>
      <c r="AY259" s="17" t="s">
        <v>150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7" t="s">
        <v>80</v>
      </c>
      <c r="BK259" s="239">
        <f>ROUND(I259*H259,2)</f>
        <v>0</v>
      </c>
      <c r="BL259" s="17" t="s">
        <v>157</v>
      </c>
      <c r="BM259" s="238" t="s">
        <v>473</v>
      </c>
    </row>
    <row r="260" s="2" customFormat="1">
      <c r="A260" s="38"/>
      <c r="B260" s="39"/>
      <c r="C260" s="40"/>
      <c r="D260" s="240" t="s">
        <v>159</v>
      </c>
      <c r="E260" s="40"/>
      <c r="F260" s="241" t="s">
        <v>326</v>
      </c>
      <c r="G260" s="40"/>
      <c r="H260" s="40"/>
      <c r="I260" s="242"/>
      <c r="J260" s="40"/>
      <c r="K260" s="40"/>
      <c r="L260" s="44"/>
      <c r="M260" s="243"/>
      <c r="N260" s="244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159</v>
      </c>
      <c r="AU260" s="17" t="s">
        <v>82</v>
      </c>
    </row>
    <row r="261" s="13" customFormat="1">
      <c r="A261" s="13"/>
      <c r="B261" s="246"/>
      <c r="C261" s="247"/>
      <c r="D261" s="240" t="s">
        <v>172</v>
      </c>
      <c r="E261" s="248" t="s">
        <v>1</v>
      </c>
      <c r="F261" s="249" t="s">
        <v>228</v>
      </c>
      <c r="G261" s="247"/>
      <c r="H261" s="248" t="s">
        <v>1</v>
      </c>
      <c r="I261" s="250"/>
      <c r="J261" s="247"/>
      <c r="K261" s="247"/>
      <c r="L261" s="251"/>
      <c r="M261" s="252"/>
      <c r="N261" s="253"/>
      <c r="O261" s="253"/>
      <c r="P261" s="253"/>
      <c r="Q261" s="253"/>
      <c r="R261" s="253"/>
      <c r="S261" s="253"/>
      <c r="T261" s="25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5" t="s">
        <v>172</v>
      </c>
      <c r="AU261" s="255" t="s">
        <v>82</v>
      </c>
      <c r="AV261" s="13" t="s">
        <v>80</v>
      </c>
      <c r="AW261" s="13" t="s">
        <v>30</v>
      </c>
      <c r="AX261" s="13" t="s">
        <v>73</v>
      </c>
      <c r="AY261" s="255" t="s">
        <v>150</v>
      </c>
    </row>
    <row r="262" s="14" customFormat="1">
      <c r="A262" s="14"/>
      <c r="B262" s="256"/>
      <c r="C262" s="257"/>
      <c r="D262" s="240" t="s">
        <v>172</v>
      </c>
      <c r="E262" s="258" t="s">
        <v>1</v>
      </c>
      <c r="F262" s="259" t="s">
        <v>456</v>
      </c>
      <c r="G262" s="257"/>
      <c r="H262" s="260">
        <v>8.1600000000000001</v>
      </c>
      <c r="I262" s="261"/>
      <c r="J262" s="257"/>
      <c r="K262" s="257"/>
      <c r="L262" s="262"/>
      <c r="M262" s="263"/>
      <c r="N262" s="264"/>
      <c r="O262" s="264"/>
      <c r="P262" s="264"/>
      <c r="Q262" s="264"/>
      <c r="R262" s="264"/>
      <c r="S262" s="264"/>
      <c r="T262" s="26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6" t="s">
        <v>172</v>
      </c>
      <c r="AU262" s="266" t="s">
        <v>82</v>
      </c>
      <c r="AV262" s="14" t="s">
        <v>82</v>
      </c>
      <c r="AW262" s="14" t="s">
        <v>30</v>
      </c>
      <c r="AX262" s="14" t="s">
        <v>80</v>
      </c>
      <c r="AY262" s="266" t="s">
        <v>150</v>
      </c>
    </row>
    <row r="263" s="2" customFormat="1">
      <c r="A263" s="38"/>
      <c r="B263" s="39"/>
      <c r="C263" s="227" t="s">
        <v>474</v>
      </c>
      <c r="D263" s="227" t="s">
        <v>152</v>
      </c>
      <c r="E263" s="228" t="s">
        <v>328</v>
      </c>
      <c r="F263" s="229" t="s">
        <v>329</v>
      </c>
      <c r="G263" s="230" t="s">
        <v>177</v>
      </c>
      <c r="H263" s="231">
        <v>8.1600000000000001</v>
      </c>
      <c r="I263" s="232"/>
      <c r="J263" s="233">
        <f>ROUND(I263*H263,2)</f>
        <v>0</v>
      </c>
      <c r="K263" s="229" t="s">
        <v>156</v>
      </c>
      <c r="L263" s="44"/>
      <c r="M263" s="234" t="s">
        <v>1</v>
      </c>
      <c r="N263" s="235" t="s">
        <v>38</v>
      </c>
      <c r="O263" s="91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8" t="s">
        <v>157</v>
      </c>
      <c r="AT263" s="238" t="s">
        <v>152</v>
      </c>
      <c r="AU263" s="238" t="s">
        <v>82</v>
      </c>
      <c r="AY263" s="17" t="s">
        <v>150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7" t="s">
        <v>80</v>
      </c>
      <c r="BK263" s="239">
        <f>ROUND(I263*H263,2)</f>
        <v>0</v>
      </c>
      <c r="BL263" s="17" t="s">
        <v>157</v>
      </c>
      <c r="BM263" s="238" t="s">
        <v>475</v>
      </c>
    </row>
    <row r="264" s="2" customFormat="1">
      <c r="A264" s="38"/>
      <c r="B264" s="39"/>
      <c r="C264" s="40"/>
      <c r="D264" s="240" t="s">
        <v>159</v>
      </c>
      <c r="E264" s="40"/>
      <c r="F264" s="241" t="s">
        <v>331</v>
      </c>
      <c r="G264" s="40"/>
      <c r="H264" s="40"/>
      <c r="I264" s="242"/>
      <c r="J264" s="40"/>
      <c r="K264" s="40"/>
      <c r="L264" s="44"/>
      <c r="M264" s="243"/>
      <c r="N264" s="244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159</v>
      </c>
      <c r="AU264" s="17" t="s">
        <v>82</v>
      </c>
    </row>
    <row r="265" s="12" customFormat="1" ht="22.8" customHeight="1">
      <c r="A265" s="12"/>
      <c r="B265" s="211"/>
      <c r="C265" s="212"/>
      <c r="D265" s="213" t="s">
        <v>72</v>
      </c>
      <c r="E265" s="225" t="s">
        <v>332</v>
      </c>
      <c r="F265" s="225" t="s">
        <v>333</v>
      </c>
      <c r="G265" s="212"/>
      <c r="H265" s="212"/>
      <c r="I265" s="215"/>
      <c r="J265" s="226">
        <f>BK265</f>
        <v>0</v>
      </c>
      <c r="K265" s="212"/>
      <c r="L265" s="217"/>
      <c r="M265" s="218"/>
      <c r="N265" s="219"/>
      <c r="O265" s="219"/>
      <c r="P265" s="220">
        <f>SUM(P266:P274)</f>
        <v>0</v>
      </c>
      <c r="Q265" s="219"/>
      <c r="R265" s="220">
        <f>SUM(R266:R274)</f>
        <v>0</v>
      </c>
      <c r="S265" s="219"/>
      <c r="T265" s="221">
        <f>SUM(T266:T274)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22" t="s">
        <v>80</v>
      </c>
      <c r="AT265" s="223" t="s">
        <v>72</v>
      </c>
      <c r="AU265" s="223" t="s">
        <v>80</v>
      </c>
      <c r="AY265" s="222" t="s">
        <v>150</v>
      </c>
      <c r="BK265" s="224">
        <f>SUM(BK266:BK274)</f>
        <v>0</v>
      </c>
    </row>
    <row r="266" s="2" customFormat="1" ht="44.25" customHeight="1">
      <c r="A266" s="38"/>
      <c r="B266" s="39"/>
      <c r="C266" s="227" t="s">
        <v>476</v>
      </c>
      <c r="D266" s="227" t="s">
        <v>152</v>
      </c>
      <c r="E266" s="228" t="s">
        <v>335</v>
      </c>
      <c r="F266" s="229" t="s">
        <v>336</v>
      </c>
      <c r="G266" s="230" t="s">
        <v>184</v>
      </c>
      <c r="H266" s="231">
        <v>2.0739999999999998</v>
      </c>
      <c r="I266" s="232"/>
      <c r="J266" s="233">
        <f>ROUND(I266*H266,2)</f>
        <v>0</v>
      </c>
      <c r="K266" s="229" t="s">
        <v>156</v>
      </c>
      <c r="L266" s="44"/>
      <c r="M266" s="234" t="s">
        <v>1</v>
      </c>
      <c r="N266" s="235" t="s">
        <v>38</v>
      </c>
      <c r="O266" s="91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8" t="s">
        <v>157</v>
      </c>
      <c r="AT266" s="238" t="s">
        <v>152</v>
      </c>
      <c r="AU266" s="238" t="s">
        <v>82</v>
      </c>
      <c r="AY266" s="17" t="s">
        <v>150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7" t="s">
        <v>80</v>
      </c>
      <c r="BK266" s="239">
        <f>ROUND(I266*H266,2)</f>
        <v>0</v>
      </c>
      <c r="BL266" s="17" t="s">
        <v>157</v>
      </c>
      <c r="BM266" s="238" t="s">
        <v>477</v>
      </c>
    </row>
    <row r="267" s="2" customFormat="1">
      <c r="A267" s="38"/>
      <c r="B267" s="39"/>
      <c r="C267" s="40"/>
      <c r="D267" s="240" t="s">
        <v>159</v>
      </c>
      <c r="E267" s="40"/>
      <c r="F267" s="241" t="s">
        <v>336</v>
      </c>
      <c r="G267" s="40"/>
      <c r="H267" s="40"/>
      <c r="I267" s="242"/>
      <c r="J267" s="40"/>
      <c r="K267" s="40"/>
      <c r="L267" s="44"/>
      <c r="M267" s="243"/>
      <c r="N267" s="244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159</v>
      </c>
      <c r="AU267" s="17" t="s">
        <v>82</v>
      </c>
    </row>
    <row r="268" s="2" customFormat="1">
      <c r="A268" s="38"/>
      <c r="B268" s="39"/>
      <c r="C268" s="227" t="s">
        <v>478</v>
      </c>
      <c r="D268" s="227" t="s">
        <v>152</v>
      </c>
      <c r="E268" s="228" t="s">
        <v>339</v>
      </c>
      <c r="F268" s="229" t="s">
        <v>340</v>
      </c>
      <c r="G268" s="230" t="s">
        <v>184</v>
      </c>
      <c r="H268" s="231">
        <v>2.0739999999999998</v>
      </c>
      <c r="I268" s="232"/>
      <c r="J268" s="233">
        <f>ROUND(I268*H268,2)</f>
        <v>0</v>
      </c>
      <c r="K268" s="229" t="s">
        <v>156</v>
      </c>
      <c r="L268" s="44"/>
      <c r="M268" s="234" t="s">
        <v>1</v>
      </c>
      <c r="N268" s="235" t="s">
        <v>38</v>
      </c>
      <c r="O268" s="91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8" t="s">
        <v>157</v>
      </c>
      <c r="AT268" s="238" t="s">
        <v>152</v>
      </c>
      <c r="AU268" s="238" t="s">
        <v>82</v>
      </c>
      <c r="AY268" s="17" t="s">
        <v>150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7" t="s">
        <v>80</v>
      </c>
      <c r="BK268" s="239">
        <f>ROUND(I268*H268,2)</f>
        <v>0</v>
      </c>
      <c r="BL268" s="17" t="s">
        <v>157</v>
      </c>
      <c r="BM268" s="238" t="s">
        <v>479</v>
      </c>
    </row>
    <row r="269" s="2" customFormat="1">
      <c r="A269" s="38"/>
      <c r="B269" s="39"/>
      <c r="C269" s="40"/>
      <c r="D269" s="240" t="s">
        <v>159</v>
      </c>
      <c r="E269" s="40"/>
      <c r="F269" s="241" t="s">
        <v>342</v>
      </c>
      <c r="G269" s="40"/>
      <c r="H269" s="40"/>
      <c r="I269" s="242"/>
      <c r="J269" s="40"/>
      <c r="K269" s="40"/>
      <c r="L269" s="44"/>
      <c r="M269" s="243"/>
      <c r="N269" s="244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159</v>
      </c>
      <c r="AU269" s="17" t="s">
        <v>82</v>
      </c>
    </row>
    <row r="270" s="2" customFormat="1" ht="16.5" customHeight="1">
      <c r="A270" s="38"/>
      <c r="B270" s="39"/>
      <c r="C270" s="227" t="s">
        <v>480</v>
      </c>
      <c r="D270" s="227" t="s">
        <v>152</v>
      </c>
      <c r="E270" s="228" t="s">
        <v>344</v>
      </c>
      <c r="F270" s="229" t="s">
        <v>345</v>
      </c>
      <c r="G270" s="230" t="s">
        <v>184</v>
      </c>
      <c r="H270" s="231">
        <v>62.219999999999999</v>
      </c>
      <c r="I270" s="232"/>
      <c r="J270" s="233">
        <f>ROUND(I270*H270,2)</f>
        <v>0</v>
      </c>
      <c r="K270" s="229" t="s">
        <v>156</v>
      </c>
      <c r="L270" s="44"/>
      <c r="M270" s="234" t="s">
        <v>1</v>
      </c>
      <c r="N270" s="235" t="s">
        <v>38</v>
      </c>
      <c r="O270" s="91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8" t="s">
        <v>157</v>
      </c>
      <c r="AT270" s="238" t="s">
        <v>152</v>
      </c>
      <c r="AU270" s="238" t="s">
        <v>82</v>
      </c>
      <c r="AY270" s="17" t="s">
        <v>150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7" t="s">
        <v>80</v>
      </c>
      <c r="BK270" s="239">
        <f>ROUND(I270*H270,2)</f>
        <v>0</v>
      </c>
      <c r="BL270" s="17" t="s">
        <v>157</v>
      </c>
      <c r="BM270" s="238" t="s">
        <v>481</v>
      </c>
    </row>
    <row r="271" s="2" customFormat="1">
      <c r="A271" s="38"/>
      <c r="B271" s="39"/>
      <c r="C271" s="40"/>
      <c r="D271" s="240" t="s">
        <v>159</v>
      </c>
      <c r="E271" s="40"/>
      <c r="F271" s="241" t="s">
        <v>347</v>
      </c>
      <c r="G271" s="40"/>
      <c r="H271" s="40"/>
      <c r="I271" s="242"/>
      <c r="J271" s="40"/>
      <c r="K271" s="40"/>
      <c r="L271" s="44"/>
      <c r="M271" s="243"/>
      <c r="N271" s="244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159</v>
      </c>
      <c r="AU271" s="17" t="s">
        <v>82</v>
      </c>
    </row>
    <row r="272" s="14" customFormat="1">
      <c r="A272" s="14"/>
      <c r="B272" s="256"/>
      <c r="C272" s="257"/>
      <c r="D272" s="240" t="s">
        <v>172</v>
      </c>
      <c r="E272" s="258" t="s">
        <v>1</v>
      </c>
      <c r="F272" s="259" t="s">
        <v>482</v>
      </c>
      <c r="G272" s="257"/>
      <c r="H272" s="260">
        <v>62.219999999999999</v>
      </c>
      <c r="I272" s="261"/>
      <c r="J272" s="257"/>
      <c r="K272" s="257"/>
      <c r="L272" s="262"/>
      <c r="M272" s="263"/>
      <c r="N272" s="264"/>
      <c r="O272" s="264"/>
      <c r="P272" s="264"/>
      <c r="Q272" s="264"/>
      <c r="R272" s="264"/>
      <c r="S272" s="264"/>
      <c r="T272" s="26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6" t="s">
        <v>172</v>
      </c>
      <c r="AU272" s="266" t="s">
        <v>82</v>
      </c>
      <c r="AV272" s="14" t="s">
        <v>82</v>
      </c>
      <c r="AW272" s="14" t="s">
        <v>30</v>
      </c>
      <c r="AX272" s="14" t="s">
        <v>80</v>
      </c>
      <c r="AY272" s="266" t="s">
        <v>150</v>
      </c>
    </row>
    <row r="273" s="2" customFormat="1">
      <c r="A273" s="38"/>
      <c r="B273" s="39"/>
      <c r="C273" s="227" t="s">
        <v>483</v>
      </c>
      <c r="D273" s="227" t="s">
        <v>152</v>
      </c>
      <c r="E273" s="228" t="s">
        <v>350</v>
      </c>
      <c r="F273" s="229" t="s">
        <v>351</v>
      </c>
      <c r="G273" s="230" t="s">
        <v>184</v>
      </c>
      <c r="H273" s="231">
        <v>2.0739999999999998</v>
      </c>
      <c r="I273" s="232"/>
      <c r="J273" s="233">
        <f>ROUND(I273*H273,2)</f>
        <v>0</v>
      </c>
      <c r="K273" s="229" t="s">
        <v>156</v>
      </c>
      <c r="L273" s="44"/>
      <c r="M273" s="234" t="s">
        <v>1</v>
      </c>
      <c r="N273" s="235" t="s">
        <v>38</v>
      </c>
      <c r="O273" s="91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8" t="s">
        <v>157</v>
      </c>
      <c r="AT273" s="238" t="s">
        <v>152</v>
      </c>
      <c r="AU273" s="238" t="s">
        <v>82</v>
      </c>
      <c r="AY273" s="17" t="s">
        <v>150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7" t="s">
        <v>80</v>
      </c>
      <c r="BK273" s="239">
        <f>ROUND(I273*H273,2)</f>
        <v>0</v>
      </c>
      <c r="BL273" s="17" t="s">
        <v>157</v>
      </c>
      <c r="BM273" s="238" t="s">
        <v>484</v>
      </c>
    </row>
    <row r="274" s="2" customFormat="1">
      <c r="A274" s="38"/>
      <c r="B274" s="39"/>
      <c r="C274" s="40"/>
      <c r="D274" s="240" t="s">
        <v>159</v>
      </c>
      <c r="E274" s="40"/>
      <c r="F274" s="241" t="s">
        <v>353</v>
      </c>
      <c r="G274" s="40"/>
      <c r="H274" s="40"/>
      <c r="I274" s="242"/>
      <c r="J274" s="40"/>
      <c r="K274" s="40"/>
      <c r="L274" s="44"/>
      <c r="M274" s="243"/>
      <c r="N274" s="244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159</v>
      </c>
      <c r="AU274" s="17" t="s">
        <v>82</v>
      </c>
    </row>
    <row r="275" s="12" customFormat="1" ht="22.8" customHeight="1">
      <c r="A275" s="12"/>
      <c r="B275" s="211"/>
      <c r="C275" s="212"/>
      <c r="D275" s="213" t="s">
        <v>72</v>
      </c>
      <c r="E275" s="225" t="s">
        <v>354</v>
      </c>
      <c r="F275" s="225" t="s">
        <v>355</v>
      </c>
      <c r="G275" s="212"/>
      <c r="H275" s="212"/>
      <c r="I275" s="215"/>
      <c r="J275" s="226">
        <f>BK275</f>
        <v>0</v>
      </c>
      <c r="K275" s="212"/>
      <c r="L275" s="217"/>
      <c r="M275" s="218"/>
      <c r="N275" s="219"/>
      <c r="O275" s="219"/>
      <c r="P275" s="220">
        <f>SUM(P276:P278)</f>
        <v>0</v>
      </c>
      <c r="Q275" s="219"/>
      <c r="R275" s="220">
        <f>SUM(R276:R278)</f>
        <v>0</v>
      </c>
      <c r="S275" s="219"/>
      <c r="T275" s="221">
        <f>SUM(T276:T278)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2" t="s">
        <v>80</v>
      </c>
      <c r="AT275" s="223" t="s">
        <v>72</v>
      </c>
      <c r="AU275" s="223" t="s">
        <v>80</v>
      </c>
      <c r="AY275" s="222" t="s">
        <v>150</v>
      </c>
      <c r="BK275" s="224">
        <f>SUM(BK276:BK278)</f>
        <v>0</v>
      </c>
    </row>
    <row r="276" s="2" customFormat="1">
      <c r="A276" s="38"/>
      <c r="B276" s="39"/>
      <c r="C276" s="227" t="s">
        <v>485</v>
      </c>
      <c r="D276" s="227" t="s">
        <v>152</v>
      </c>
      <c r="E276" s="228" t="s">
        <v>357</v>
      </c>
      <c r="F276" s="229" t="s">
        <v>358</v>
      </c>
      <c r="G276" s="230" t="s">
        <v>184</v>
      </c>
      <c r="H276" s="231">
        <v>21.407</v>
      </c>
      <c r="I276" s="232"/>
      <c r="J276" s="233">
        <f>ROUND(I276*H276,2)</f>
        <v>0</v>
      </c>
      <c r="K276" s="229" t="s">
        <v>156</v>
      </c>
      <c r="L276" s="44"/>
      <c r="M276" s="234" t="s">
        <v>1</v>
      </c>
      <c r="N276" s="235" t="s">
        <v>38</v>
      </c>
      <c r="O276" s="91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8" t="s">
        <v>157</v>
      </c>
      <c r="AT276" s="238" t="s">
        <v>152</v>
      </c>
      <c r="AU276" s="238" t="s">
        <v>82</v>
      </c>
      <c r="AY276" s="17" t="s">
        <v>150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7" t="s">
        <v>80</v>
      </c>
      <c r="BK276" s="239">
        <f>ROUND(I276*H276,2)</f>
        <v>0</v>
      </c>
      <c r="BL276" s="17" t="s">
        <v>157</v>
      </c>
      <c r="BM276" s="238" t="s">
        <v>486</v>
      </c>
    </row>
    <row r="277" s="2" customFormat="1">
      <c r="A277" s="38"/>
      <c r="B277" s="39"/>
      <c r="C277" s="40"/>
      <c r="D277" s="240" t="s">
        <v>159</v>
      </c>
      <c r="E277" s="40"/>
      <c r="F277" s="241" t="s">
        <v>360</v>
      </c>
      <c r="G277" s="40"/>
      <c r="H277" s="40"/>
      <c r="I277" s="242"/>
      <c r="J277" s="40"/>
      <c r="K277" s="40"/>
      <c r="L277" s="44"/>
      <c r="M277" s="243"/>
      <c r="N277" s="244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159</v>
      </c>
      <c r="AU277" s="17" t="s">
        <v>82</v>
      </c>
    </row>
    <row r="278" s="2" customFormat="1">
      <c r="A278" s="38"/>
      <c r="B278" s="39"/>
      <c r="C278" s="40"/>
      <c r="D278" s="240" t="s">
        <v>170</v>
      </c>
      <c r="E278" s="40"/>
      <c r="F278" s="245" t="s">
        <v>487</v>
      </c>
      <c r="G278" s="40"/>
      <c r="H278" s="40"/>
      <c r="I278" s="242"/>
      <c r="J278" s="40"/>
      <c r="K278" s="40"/>
      <c r="L278" s="44"/>
      <c r="M278" s="288"/>
      <c r="N278" s="289"/>
      <c r="O278" s="290"/>
      <c r="P278" s="290"/>
      <c r="Q278" s="290"/>
      <c r="R278" s="290"/>
      <c r="S278" s="290"/>
      <c r="T278" s="291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170</v>
      </c>
      <c r="AU278" s="17" t="s">
        <v>82</v>
      </c>
    </row>
    <row r="279" s="2" customFormat="1" ht="6.96" customHeight="1">
      <c r="A279" s="38"/>
      <c r="B279" s="66"/>
      <c r="C279" s="67"/>
      <c r="D279" s="67"/>
      <c r="E279" s="67"/>
      <c r="F279" s="67"/>
      <c r="G279" s="67"/>
      <c r="H279" s="67"/>
      <c r="I279" s="67"/>
      <c r="J279" s="67"/>
      <c r="K279" s="67"/>
      <c r="L279" s="44"/>
      <c r="M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</row>
  </sheetData>
  <sheetProtection sheet="1" autoFilter="0" formatColumns="0" formatRows="0" objects="1" scenarios="1" spinCount="100000" saltValue="uLeNsRWOfeVr+pdyw0P6YuiqybpkFzQDR+vZ2Q1ZanoTwseDsla4RUjF7AKxlbn6BoHttDFyxz1Wd7VaF3S9Gw==" hashValue="D3t6qzfp+Iq79nBj2lsJpUMyIEc6aw5eTzbLghnt5awMEUfDabH3QZNOcNOZzixHJf9GwPOSWPmvHBn8rsw7tA==" algorithmName="SHA-512" password="CC35"/>
  <autoFilter ref="C125:K27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119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mostu v km 12,570 v úseku Protivec - Bochov</v>
      </c>
      <c r="F7" s="151"/>
      <c r="G7" s="151"/>
      <c r="H7" s="151"/>
      <c r="L7" s="20"/>
    </row>
    <row r="8" s="1" customFormat="1" ht="12" customHeight="1">
      <c r="B8" s="20"/>
      <c r="D8" s="151" t="s">
        <v>120</v>
      </c>
      <c r="L8" s="20"/>
    </row>
    <row r="9" s="2" customFormat="1" ht="16.5" customHeight="1">
      <c r="A9" s="38"/>
      <c r="B9" s="44"/>
      <c r="C9" s="38"/>
      <c r="D9" s="38"/>
      <c r="E9" s="152" t="s">
        <v>374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122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488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zakázky'!AN8</f>
        <v>17. 12. 2020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21</v>
      </c>
      <c r="F17" s="38"/>
      <c r="G17" s="38"/>
      <c r="H17" s="38"/>
      <c r="I17" s="151" t="s">
        <v>26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1" t="s">
        <v>26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21</v>
      </c>
      <c r="F23" s="38"/>
      <c r="G23" s="38"/>
      <c r="H23" s="38"/>
      <c r="I23" s="151" t="s">
        <v>26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21</v>
      </c>
      <c r="F26" s="38"/>
      <c r="G26" s="38"/>
      <c r="H26" s="38"/>
      <c r="I26" s="151" t="s">
        <v>26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ROUND((SUM(BE122:BE127)),  2)</f>
        <v>0</v>
      </c>
      <c r="G35" s="38"/>
      <c r="H35" s="38"/>
      <c r="I35" s="165">
        <v>0.20999999999999999</v>
      </c>
      <c r="J35" s="164">
        <f>ROUND(((SUM(BE122:BE127))*I35),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39</v>
      </c>
      <c r="F36" s="164">
        <f>ROUND((SUM(BF122:BF127)),  2)</f>
        <v>0</v>
      </c>
      <c r="G36" s="38"/>
      <c r="H36" s="38"/>
      <c r="I36" s="165">
        <v>0.14999999999999999</v>
      </c>
      <c r="J36" s="164">
        <f>ROUND(((SUM(BF122:BF127))*I36),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ROUND((SUM(BG122:BG127)),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ROUND((SUM(BH122:BH127)),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ROUND((SUM(BI122:BI127)),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mostu v km 12,570 v úseku Protivec - Bochov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374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002 - VRN - km 5,548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17. 12. 2020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125</v>
      </c>
      <c r="D96" s="186"/>
      <c r="E96" s="186"/>
      <c r="F96" s="186"/>
      <c r="G96" s="186"/>
      <c r="H96" s="186"/>
      <c r="I96" s="186"/>
      <c r="J96" s="187" t="s">
        <v>126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127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128</v>
      </c>
    </row>
    <row r="99" s="9" customFormat="1" ht="24.96" customHeight="1">
      <c r="A99" s="9"/>
      <c r="B99" s="189"/>
      <c r="C99" s="190"/>
      <c r="D99" s="191" t="s">
        <v>363</v>
      </c>
      <c r="E99" s="192"/>
      <c r="F99" s="192"/>
      <c r="G99" s="192"/>
      <c r="H99" s="192"/>
      <c r="I99" s="192"/>
      <c r="J99" s="193">
        <f>J123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364</v>
      </c>
      <c r="E100" s="197"/>
      <c r="F100" s="197"/>
      <c r="G100" s="197"/>
      <c r="H100" s="197"/>
      <c r="I100" s="197"/>
      <c r="J100" s="198">
        <f>J124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135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4" t="str">
        <f>E7</f>
        <v>Oprava mostu v km 12,570 v úseku Protivec - Bochov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120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4" t="s">
        <v>374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122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002 - VRN - km 5,548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 xml:space="preserve"> </v>
      </c>
      <c r="G116" s="40"/>
      <c r="H116" s="40"/>
      <c r="I116" s="32" t="s">
        <v>22</v>
      </c>
      <c r="J116" s="79" t="str">
        <f>IF(J14="","",J14)</f>
        <v>17. 12. 2020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 xml:space="preserve"> </v>
      </c>
      <c r="G118" s="40"/>
      <c r="H118" s="40"/>
      <c r="I118" s="32" t="s">
        <v>29</v>
      </c>
      <c r="J118" s="36" t="str">
        <f>E23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IF(E20="","",E20)</f>
        <v>Vyplň údaj</v>
      </c>
      <c r="G119" s="40"/>
      <c r="H119" s="40"/>
      <c r="I119" s="32" t="s">
        <v>31</v>
      </c>
      <c r="J119" s="36" t="str">
        <f>E26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0"/>
      <c r="B121" s="201"/>
      <c r="C121" s="202" t="s">
        <v>136</v>
      </c>
      <c r="D121" s="203" t="s">
        <v>58</v>
      </c>
      <c r="E121" s="203" t="s">
        <v>54</v>
      </c>
      <c r="F121" s="203" t="s">
        <v>55</v>
      </c>
      <c r="G121" s="203" t="s">
        <v>137</v>
      </c>
      <c r="H121" s="203" t="s">
        <v>138</v>
      </c>
      <c r="I121" s="203" t="s">
        <v>139</v>
      </c>
      <c r="J121" s="203" t="s">
        <v>126</v>
      </c>
      <c r="K121" s="204" t="s">
        <v>140</v>
      </c>
      <c r="L121" s="205"/>
      <c r="M121" s="100" t="s">
        <v>1</v>
      </c>
      <c r="N121" s="101" t="s">
        <v>37</v>
      </c>
      <c r="O121" s="101" t="s">
        <v>141</v>
      </c>
      <c r="P121" s="101" t="s">
        <v>142</v>
      </c>
      <c r="Q121" s="101" t="s">
        <v>143</v>
      </c>
      <c r="R121" s="101" t="s">
        <v>144</v>
      </c>
      <c r="S121" s="101" t="s">
        <v>145</v>
      </c>
      <c r="T121" s="102" t="s">
        <v>146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8"/>
      <c r="B122" s="39"/>
      <c r="C122" s="107" t="s">
        <v>147</v>
      </c>
      <c r="D122" s="40"/>
      <c r="E122" s="40"/>
      <c r="F122" s="40"/>
      <c r="G122" s="40"/>
      <c r="H122" s="40"/>
      <c r="I122" s="40"/>
      <c r="J122" s="206">
        <f>BK122</f>
        <v>0</v>
      </c>
      <c r="K122" s="40"/>
      <c r="L122" s="44"/>
      <c r="M122" s="103"/>
      <c r="N122" s="207"/>
      <c r="O122" s="104"/>
      <c r="P122" s="208">
        <f>P123</f>
        <v>0</v>
      </c>
      <c r="Q122" s="104"/>
      <c r="R122" s="208">
        <f>R123</f>
        <v>0</v>
      </c>
      <c r="S122" s="104"/>
      <c r="T122" s="209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128</v>
      </c>
      <c r="BK122" s="210">
        <f>BK123</f>
        <v>0</v>
      </c>
    </row>
    <row r="123" s="12" customFormat="1" ht="25.92" customHeight="1">
      <c r="A123" s="12"/>
      <c r="B123" s="211"/>
      <c r="C123" s="212"/>
      <c r="D123" s="213" t="s">
        <v>72</v>
      </c>
      <c r="E123" s="214" t="s">
        <v>365</v>
      </c>
      <c r="F123" s="214" t="s">
        <v>366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P124</f>
        <v>0</v>
      </c>
      <c r="Q123" s="219"/>
      <c r="R123" s="220">
        <f>R124</f>
        <v>0</v>
      </c>
      <c r="S123" s="219"/>
      <c r="T123" s="22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181</v>
      </c>
      <c r="AT123" s="223" t="s">
        <v>72</v>
      </c>
      <c r="AU123" s="223" t="s">
        <v>73</v>
      </c>
      <c r="AY123" s="222" t="s">
        <v>150</v>
      </c>
      <c r="BK123" s="224">
        <f>BK124</f>
        <v>0</v>
      </c>
    </row>
    <row r="124" s="12" customFormat="1" ht="22.8" customHeight="1">
      <c r="A124" s="12"/>
      <c r="B124" s="211"/>
      <c r="C124" s="212"/>
      <c r="D124" s="213" t="s">
        <v>72</v>
      </c>
      <c r="E124" s="225" t="s">
        <v>367</v>
      </c>
      <c r="F124" s="225" t="s">
        <v>368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SUM(P125:P127)</f>
        <v>0</v>
      </c>
      <c r="Q124" s="219"/>
      <c r="R124" s="220">
        <f>SUM(R125:R127)</f>
        <v>0</v>
      </c>
      <c r="S124" s="219"/>
      <c r="T124" s="221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181</v>
      </c>
      <c r="AT124" s="223" t="s">
        <v>72</v>
      </c>
      <c r="AU124" s="223" t="s">
        <v>80</v>
      </c>
      <c r="AY124" s="222" t="s">
        <v>150</v>
      </c>
      <c r="BK124" s="224">
        <f>SUM(BK125:BK127)</f>
        <v>0</v>
      </c>
    </row>
    <row r="125" s="2" customFormat="1" ht="16.5" customHeight="1">
      <c r="A125" s="38"/>
      <c r="B125" s="39"/>
      <c r="C125" s="227" t="s">
        <v>80</v>
      </c>
      <c r="D125" s="227" t="s">
        <v>152</v>
      </c>
      <c r="E125" s="228" t="s">
        <v>369</v>
      </c>
      <c r="F125" s="229" t="s">
        <v>368</v>
      </c>
      <c r="G125" s="230" t="s">
        <v>370</v>
      </c>
      <c r="H125" s="231">
        <v>1</v>
      </c>
      <c r="I125" s="232"/>
      <c r="J125" s="233">
        <f>ROUND(I125*H125,2)</f>
        <v>0</v>
      </c>
      <c r="K125" s="229" t="s">
        <v>156</v>
      </c>
      <c r="L125" s="44"/>
      <c r="M125" s="234" t="s">
        <v>1</v>
      </c>
      <c r="N125" s="235" t="s">
        <v>38</v>
      </c>
      <c r="O125" s="91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8" t="s">
        <v>371</v>
      </c>
      <c r="AT125" s="238" t="s">
        <v>152</v>
      </c>
      <c r="AU125" s="238" t="s">
        <v>82</v>
      </c>
      <c r="AY125" s="17" t="s">
        <v>150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7" t="s">
        <v>80</v>
      </c>
      <c r="BK125" s="239">
        <f>ROUND(I125*H125,2)</f>
        <v>0</v>
      </c>
      <c r="BL125" s="17" t="s">
        <v>371</v>
      </c>
      <c r="BM125" s="238" t="s">
        <v>489</v>
      </c>
    </row>
    <row r="126" s="2" customFormat="1">
      <c r="A126" s="38"/>
      <c r="B126" s="39"/>
      <c r="C126" s="40"/>
      <c r="D126" s="240" t="s">
        <v>159</v>
      </c>
      <c r="E126" s="40"/>
      <c r="F126" s="241" t="s">
        <v>368</v>
      </c>
      <c r="G126" s="40"/>
      <c r="H126" s="40"/>
      <c r="I126" s="242"/>
      <c r="J126" s="40"/>
      <c r="K126" s="40"/>
      <c r="L126" s="44"/>
      <c r="M126" s="243"/>
      <c r="N126" s="244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159</v>
      </c>
      <c r="AU126" s="17" t="s">
        <v>82</v>
      </c>
    </row>
    <row r="127" s="2" customFormat="1">
      <c r="A127" s="38"/>
      <c r="B127" s="39"/>
      <c r="C127" s="40"/>
      <c r="D127" s="240" t="s">
        <v>170</v>
      </c>
      <c r="E127" s="40"/>
      <c r="F127" s="245" t="s">
        <v>490</v>
      </c>
      <c r="G127" s="40"/>
      <c r="H127" s="40"/>
      <c r="I127" s="242"/>
      <c r="J127" s="40"/>
      <c r="K127" s="40"/>
      <c r="L127" s="44"/>
      <c r="M127" s="288"/>
      <c r="N127" s="289"/>
      <c r="O127" s="290"/>
      <c r="P127" s="290"/>
      <c r="Q127" s="290"/>
      <c r="R127" s="290"/>
      <c r="S127" s="290"/>
      <c r="T127" s="291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170</v>
      </c>
      <c r="AU127" s="17" t="s">
        <v>82</v>
      </c>
    </row>
    <row r="128" s="2" customFormat="1" ht="6.96" customHeight="1">
      <c r="A128" s="38"/>
      <c r="B128" s="66"/>
      <c r="C128" s="67"/>
      <c r="D128" s="67"/>
      <c r="E128" s="67"/>
      <c r="F128" s="67"/>
      <c r="G128" s="67"/>
      <c r="H128" s="67"/>
      <c r="I128" s="67"/>
      <c r="J128" s="67"/>
      <c r="K128" s="67"/>
      <c r="L128" s="44"/>
      <c r="M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</sheetData>
  <sheetProtection sheet="1" autoFilter="0" formatColumns="0" formatRows="0" objects="1" scenarios="1" spinCount="100000" saltValue="jbndXQMqpYciHYHonGAULr6FimhkEaospbIbWbL5O1CK3kIl5M4OSQaoKeQW9f4M79HWtmqhvTzof1jp5BnngA==" hashValue="kXPueMj5wp61XYPMWL+tfT5y5qHX0PZDZq3qMtK3axAfOUZYPeRl+F7aLIuXvmaIO/92Xj4f2fj/M50DSpgwaw==" algorithmName="SHA-512" password="CC35"/>
  <autoFilter ref="C121:K1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119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mostu v km 12,570 v úseku Protivec - Bochov</v>
      </c>
      <c r="F7" s="151"/>
      <c r="G7" s="151"/>
      <c r="H7" s="151"/>
      <c r="L7" s="20"/>
    </row>
    <row r="8">
      <c r="B8" s="20"/>
      <c r="D8" s="151" t="s">
        <v>120</v>
      </c>
      <c r="L8" s="20"/>
    </row>
    <row r="9" s="1" customFormat="1" ht="16.5" customHeight="1">
      <c r="B9" s="20"/>
      <c r="E9" s="152" t="s">
        <v>491</v>
      </c>
      <c r="F9" s="1"/>
      <c r="G9" s="1"/>
      <c r="H9" s="1"/>
      <c r="L9" s="20"/>
    </row>
    <row r="10" s="1" customFormat="1" ht="12" customHeight="1">
      <c r="B10" s="20"/>
      <c r="D10" s="151" t="s">
        <v>122</v>
      </c>
      <c r="L10" s="20"/>
    </row>
    <row r="11" s="2" customFormat="1" ht="16.5" customHeight="1">
      <c r="A11" s="38"/>
      <c r="B11" s="44"/>
      <c r="C11" s="38"/>
      <c r="D11" s="38"/>
      <c r="E11" s="163" t="s">
        <v>492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493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3" t="s">
        <v>494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4" t="str">
        <f>'Rekapitulace zakázky'!AN8</f>
        <v>17. 12. 2020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21</v>
      </c>
      <c r="F19" s="38"/>
      <c r="G19" s="38"/>
      <c r="H19" s="38"/>
      <c r="I19" s="151" t="s">
        <v>26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27</v>
      </c>
      <c r="E21" s="38"/>
      <c r="F21" s="38"/>
      <c r="G21" s="38"/>
      <c r="H21" s="38"/>
      <c r="I21" s="151" t="s">
        <v>25</v>
      </c>
      <c r="J21" s="33" t="str">
        <f>'Rekapitulace zakázky'!AN13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zakázky'!E14</f>
        <v>Vyplň údaj</v>
      </c>
      <c r="F22" s="141"/>
      <c r="G22" s="141"/>
      <c r="H22" s="141"/>
      <c r="I22" s="151" t="s">
        <v>26</v>
      </c>
      <c r="J22" s="33" t="str">
        <f>'Rekapitulace zakázky'!AN14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29</v>
      </c>
      <c r="E24" s="38"/>
      <c r="F24" s="38"/>
      <c r="G24" s="38"/>
      <c r="H24" s="38"/>
      <c r="I24" s="151" t="s">
        <v>25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21</v>
      </c>
      <c r="F25" s="38"/>
      <c r="G25" s="38"/>
      <c r="H25" s="38"/>
      <c r="I25" s="151" t="s">
        <v>26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31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21</v>
      </c>
      <c r="F28" s="38"/>
      <c r="G28" s="38"/>
      <c r="H28" s="38"/>
      <c r="I28" s="151" t="s">
        <v>26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32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33</v>
      </c>
      <c r="E34" s="38"/>
      <c r="F34" s="38"/>
      <c r="G34" s="38"/>
      <c r="H34" s="38"/>
      <c r="I34" s="38"/>
      <c r="J34" s="161">
        <f>ROUND(J135,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59"/>
      <c r="J35" s="159"/>
      <c r="K35" s="159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35</v>
      </c>
      <c r="G36" s="38"/>
      <c r="H36" s="38"/>
      <c r="I36" s="162" t="s">
        <v>34</v>
      </c>
      <c r="J36" s="162" t="s">
        <v>36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37</v>
      </c>
      <c r="E37" s="151" t="s">
        <v>38</v>
      </c>
      <c r="F37" s="164">
        <f>ROUND((SUM(BE135:BE473)),  2)</f>
        <v>0</v>
      </c>
      <c r="G37" s="38"/>
      <c r="H37" s="38"/>
      <c r="I37" s="165">
        <v>0.20999999999999999</v>
      </c>
      <c r="J37" s="164">
        <f>ROUND(((SUM(BE135:BE473))*I37),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39</v>
      </c>
      <c r="F38" s="164">
        <f>ROUND((SUM(BF135:BF473)),  2)</f>
        <v>0</v>
      </c>
      <c r="G38" s="38"/>
      <c r="H38" s="38"/>
      <c r="I38" s="165">
        <v>0.14999999999999999</v>
      </c>
      <c r="J38" s="164">
        <f>ROUND(((SUM(BF135:BF473))*I38),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40</v>
      </c>
      <c r="F39" s="164">
        <f>ROUND((SUM(BG135:BG473)),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41</v>
      </c>
      <c r="F40" s="164">
        <f>ROUND((SUM(BH135:BH473)),  2)</f>
        <v>0</v>
      </c>
      <c r="G40" s="38"/>
      <c r="H40" s="38"/>
      <c r="I40" s="165">
        <v>0.14999999999999999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42</v>
      </c>
      <c r="F41" s="164">
        <f>ROUND((SUM(BI135:BI473)),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43</v>
      </c>
      <c r="E43" s="168"/>
      <c r="F43" s="168"/>
      <c r="G43" s="169" t="s">
        <v>44</v>
      </c>
      <c r="H43" s="170" t="s">
        <v>45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mostu v km 12,570 v úseku Protivec - Bochov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491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122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2" t="s">
        <v>492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493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001 - km 9,194 - propustek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 xml:space="preserve"> </v>
      </c>
      <c r="G93" s="40"/>
      <c r="H93" s="40"/>
      <c r="I93" s="32" t="s">
        <v>22</v>
      </c>
      <c r="J93" s="79" t="str">
        <f>IF(J16="","",J16)</f>
        <v>17. 12. 2020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24</v>
      </c>
      <c r="D95" s="40"/>
      <c r="E95" s="40"/>
      <c r="F95" s="27" t="str">
        <f>E19</f>
        <v xml:space="preserve"> </v>
      </c>
      <c r="G95" s="40"/>
      <c r="H95" s="40"/>
      <c r="I95" s="32" t="s">
        <v>29</v>
      </c>
      <c r="J95" s="36" t="str">
        <f>E25</f>
        <v xml:space="preserve"> 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27</v>
      </c>
      <c r="D96" s="40"/>
      <c r="E96" s="40"/>
      <c r="F96" s="27" t="str">
        <f>IF(E22="","",E22)</f>
        <v>Vyplň údaj</v>
      </c>
      <c r="G96" s="40"/>
      <c r="H96" s="40"/>
      <c r="I96" s="32" t="s">
        <v>31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5" t="s">
        <v>125</v>
      </c>
      <c r="D98" s="186"/>
      <c r="E98" s="186"/>
      <c r="F98" s="186"/>
      <c r="G98" s="186"/>
      <c r="H98" s="186"/>
      <c r="I98" s="186"/>
      <c r="J98" s="187" t="s">
        <v>126</v>
      </c>
      <c r="K98" s="186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8" t="s">
        <v>127</v>
      </c>
      <c r="D100" s="40"/>
      <c r="E100" s="40"/>
      <c r="F100" s="40"/>
      <c r="G100" s="40"/>
      <c r="H100" s="40"/>
      <c r="I100" s="40"/>
      <c r="J100" s="110">
        <f>J135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128</v>
      </c>
    </row>
    <row r="101" s="9" customFormat="1" ht="24.96" customHeight="1">
      <c r="A101" s="9"/>
      <c r="B101" s="189"/>
      <c r="C101" s="190"/>
      <c r="D101" s="191" t="s">
        <v>129</v>
      </c>
      <c r="E101" s="192"/>
      <c r="F101" s="192"/>
      <c r="G101" s="192"/>
      <c r="H101" s="192"/>
      <c r="I101" s="192"/>
      <c r="J101" s="193">
        <f>J136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3"/>
      <c r="D102" s="196" t="s">
        <v>130</v>
      </c>
      <c r="E102" s="197"/>
      <c r="F102" s="197"/>
      <c r="G102" s="197"/>
      <c r="H102" s="197"/>
      <c r="I102" s="197"/>
      <c r="J102" s="198">
        <f>J137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495</v>
      </c>
      <c r="E103" s="197"/>
      <c r="F103" s="197"/>
      <c r="G103" s="197"/>
      <c r="H103" s="197"/>
      <c r="I103" s="197"/>
      <c r="J103" s="198">
        <f>J232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496</v>
      </c>
      <c r="E104" s="197"/>
      <c r="F104" s="197"/>
      <c r="G104" s="197"/>
      <c r="H104" s="197"/>
      <c r="I104" s="197"/>
      <c r="J104" s="198">
        <f>J262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3"/>
      <c r="D105" s="196" t="s">
        <v>131</v>
      </c>
      <c r="E105" s="197"/>
      <c r="F105" s="197"/>
      <c r="G105" s="197"/>
      <c r="H105" s="197"/>
      <c r="I105" s="197"/>
      <c r="J105" s="198">
        <f>J311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3"/>
      <c r="D106" s="196" t="s">
        <v>497</v>
      </c>
      <c r="E106" s="197"/>
      <c r="F106" s="197"/>
      <c r="G106" s="197"/>
      <c r="H106" s="197"/>
      <c r="I106" s="197"/>
      <c r="J106" s="198">
        <f>J345</f>
        <v>0</v>
      </c>
      <c r="K106" s="133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3"/>
      <c r="D107" s="196" t="s">
        <v>132</v>
      </c>
      <c r="E107" s="197"/>
      <c r="F107" s="197"/>
      <c r="G107" s="197"/>
      <c r="H107" s="197"/>
      <c r="I107" s="197"/>
      <c r="J107" s="198">
        <f>J348</f>
        <v>0</v>
      </c>
      <c r="K107" s="133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3"/>
      <c r="D108" s="196" t="s">
        <v>133</v>
      </c>
      <c r="E108" s="197"/>
      <c r="F108" s="197"/>
      <c r="G108" s="197"/>
      <c r="H108" s="197"/>
      <c r="I108" s="197"/>
      <c r="J108" s="198">
        <f>J425</f>
        <v>0</v>
      </c>
      <c r="K108" s="133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3"/>
      <c r="D109" s="196" t="s">
        <v>134</v>
      </c>
      <c r="E109" s="197"/>
      <c r="F109" s="197"/>
      <c r="G109" s="197"/>
      <c r="H109" s="197"/>
      <c r="I109" s="197"/>
      <c r="J109" s="198">
        <f>J442</f>
        <v>0</v>
      </c>
      <c r="K109" s="133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9"/>
      <c r="C110" s="190"/>
      <c r="D110" s="191" t="s">
        <v>498</v>
      </c>
      <c r="E110" s="192"/>
      <c r="F110" s="192"/>
      <c r="G110" s="192"/>
      <c r="H110" s="192"/>
      <c r="I110" s="192"/>
      <c r="J110" s="193">
        <f>J446</f>
        <v>0</v>
      </c>
      <c r="K110" s="190"/>
      <c r="L110" s="19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95"/>
      <c r="C111" s="133"/>
      <c r="D111" s="196" t="s">
        <v>499</v>
      </c>
      <c r="E111" s="197"/>
      <c r="F111" s="197"/>
      <c r="G111" s="197"/>
      <c r="H111" s="197"/>
      <c r="I111" s="197"/>
      <c r="J111" s="198">
        <f>J447</f>
        <v>0</v>
      </c>
      <c r="K111" s="133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135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184" t="str">
        <f>E7</f>
        <v>Oprava mostu v km 12,570 v úseku Protivec - Bochov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" customFormat="1" ht="12" customHeight="1">
      <c r="B122" s="21"/>
      <c r="C122" s="32" t="s">
        <v>120</v>
      </c>
      <c r="D122" s="22"/>
      <c r="E122" s="22"/>
      <c r="F122" s="22"/>
      <c r="G122" s="22"/>
      <c r="H122" s="22"/>
      <c r="I122" s="22"/>
      <c r="J122" s="22"/>
      <c r="K122" s="22"/>
      <c r="L122" s="20"/>
    </row>
    <row r="123" s="1" customFormat="1" ht="16.5" customHeight="1">
      <c r="B123" s="21"/>
      <c r="C123" s="22"/>
      <c r="D123" s="22"/>
      <c r="E123" s="184" t="s">
        <v>491</v>
      </c>
      <c r="F123" s="22"/>
      <c r="G123" s="22"/>
      <c r="H123" s="22"/>
      <c r="I123" s="22"/>
      <c r="J123" s="22"/>
      <c r="K123" s="22"/>
      <c r="L123" s="20"/>
    </row>
    <row r="124" s="1" customFormat="1" ht="12" customHeight="1">
      <c r="B124" s="21"/>
      <c r="C124" s="32" t="s">
        <v>122</v>
      </c>
      <c r="D124" s="22"/>
      <c r="E124" s="22"/>
      <c r="F124" s="22"/>
      <c r="G124" s="22"/>
      <c r="H124" s="22"/>
      <c r="I124" s="22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292" t="s">
        <v>492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493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E13</f>
        <v>001 - km 9,194 - propustek</v>
      </c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F16</f>
        <v xml:space="preserve"> </v>
      </c>
      <c r="G129" s="40"/>
      <c r="H129" s="40"/>
      <c r="I129" s="32" t="s">
        <v>22</v>
      </c>
      <c r="J129" s="79" t="str">
        <f>IF(J16="","",J16)</f>
        <v>17. 12. 2020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24</v>
      </c>
      <c r="D131" s="40"/>
      <c r="E131" s="40"/>
      <c r="F131" s="27" t="str">
        <f>E19</f>
        <v xml:space="preserve"> </v>
      </c>
      <c r="G131" s="40"/>
      <c r="H131" s="40"/>
      <c r="I131" s="32" t="s">
        <v>29</v>
      </c>
      <c r="J131" s="36" t="str">
        <f>E25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27</v>
      </c>
      <c r="D132" s="40"/>
      <c r="E132" s="40"/>
      <c r="F132" s="27" t="str">
        <f>IF(E22="","",E22)</f>
        <v>Vyplň údaj</v>
      </c>
      <c r="G132" s="40"/>
      <c r="H132" s="40"/>
      <c r="I132" s="32" t="s">
        <v>31</v>
      </c>
      <c r="J132" s="36" t="str">
        <f>E28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00"/>
      <c r="B134" s="201"/>
      <c r="C134" s="202" t="s">
        <v>136</v>
      </c>
      <c r="D134" s="203" t="s">
        <v>58</v>
      </c>
      <c r="E134" s="203" t="s">
        <v>54</v>
      </c>
      <c r="F134" s="203" t="s">
        <v>55</v>
      </c>
      <c r="G134" s="203" t="s">
        <v>137</v>
      </c>
      <c r="H134" s="203" t="s">
        <v>138</v>
      </c>
      <c r="I134" s="203" t="s">
        <v>139</v>
      </c>
      <c r="J134" s="203" t="s">
        <v>126</v>
      </c>
      <c r="K134" s="204" t="s">
        <v>140</v>
      </c>
      <c r="L134" s="205"/>
      <c r="M134" s="100" t="s">
        <v>1</v>
      </c>
      <c r="N134" s="101" t="s">
        <v>37</v>
      </c>
      <c r="O134" s="101" t="s">
        <v>141</v>
      </c>
      <c r="P134" s="101" t="s">
        <v>142</v>
      </c>
      <c r="Q134" s="101" t="s">
        <v>143</v>
      </c>
      <c r="R134" s="101" t="s">
        <v>144</v>
      </c>
      <c r="S134" s="101" t="s">
        <v>145</v>
      </c>
      <c r="T134" s="102" t="s">
        <v>146</v>
      </c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/>
    </row>
    <row r="135" s="2" customFormat="1" ht="22.8" customHeight="1">
      <c r="A135" s="38"/>
      <c r="B135" s="39"/>
      <c r="C135" s="107" t="s">
        <v>147</v>
      </c>
      <c r="D135" s="40"/>
      <c r="E135" s="40"/>
      <c r="F135" s="40"/>
      <c r="G135" s="40"/>
      <c r="H135" s="40"/>
      <c r="I135" s="40"/>
      <c r="J135" s="206">
        <f>BK135</f>
        <v>0</v>
      </c>
      <c r="K135" s="40"/>
      <c r="L135" s="44"/>
      <c r="M135" s="103"/>
      <c r="N135" s="207"/>
      <c r="O135" s="104"/>
      <c r="P135" s="208">
        <f>P136+P446</f>
        <v>0</v>
      </c>
      <c r="Q135" s="104"/>
      <c r="R135" s="208">
        <f>R136+R446</f>
        <v>102.04940064319999</v>
      </c>
      <c r="S135" s="104"/>
      <c r="T135" s="209">
        <f>T136+T446</f>
        <v>88.304712500000008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72</v>
      </c>
      <c r="AU135" s="17" t="s">
        <v>128</v>
      </c>
      <c r="BK135" s="210">
        <f>BK136+BK446</f>
        <v>0</v>
      </c>
    </row>
    <row r="136" s="12" customFormat="1" ht="25.92" customHeight="1">
      <c r="A136" s="12"/>
      <c r="B136" s="211"/>
      <c r="C136" s="212"/>
      <c r="D136" s="213" t="s">
        <v>72</v>
      </c>
      <c r="E136" s="214" t="s">
        <v>148</v>
      </c>
      <c r="F136" s="214" t="s">
        <v>149</v>
      </c>
      <c r="G136" s="212"/>
      <c r="H136" s="212"/>
      <c r="I136" s="215"/>
      <c r="J136" s="216">
        <f>BK136</f>
        <v>0</v>
      </c>
      <c r="K136" s="212"/>
      <c r="L136" s="217"/>
      <c r="M136" s="218"/>
      <c r="N136" s="219"/>
      <c r="O136" s="219"/>
      <c r="P136" s="220">
        <f>P137+P232+P262+P311+P345+P348+P425+P442</f>
        <v>0</v>
      </c>
      <c r="Q136" s="219"/>
      <c r="R136" s="220">
        <f>R137+R232+R262+R311+R345+R348+R425+R442</f>
        <v>102.03540064319999</v>
      </c>
      <c r="S136" s="219"/>
      <c r="T136" s="221">
        <f>T137+T232+T262+T311+T345+T348+T425+T442</f>
        <v>88.304712500000008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80</v>
      </c>
      <c r="AT136" s="223" t="s">
        <v>72</v>
      </c>
      <c r="AU136" s="223" t="s">
        <v>73</v>
      </c>
      <c r="AY136" s="222" t="s">
        <v>150</v>
      </c>
      <c r="BK136" s="224">
        <f>BK137+BK232+BK262+BK311+BK345+BK348+BK425+BK442</f>
        <v>0</v>
      </c>
    </row>
    <row r="137" s="12" customFormat="1" ht="22.8" customHeight="1">
      <c r="A137" s="12"/>
      <c r="B137" s="211"/>
      <c r="C137" s="212"/>
      <c r="D137" s="213" t="s">
        <v>72</v>
      </c>
      <c r="E137" s="225" t="s">
        <v>80</v>
      </c>
      <c r="F137" s="225" t="s">
        <v>151</v>
      </c>
      <c r="G137" s="212"/>
      <c r="H137" s="212"/>
      <c r="I137" s="215"/>
      <c r="J137" s="226">
        <f>BK137</f>
        <v>0</v>
      </c>
      <c r="K137" s="212"/>
      <c r="L137" s="217"/>
      <c r="M137" s="218"/>
      <c r="N137" s="219"/>
      <c r="O137" s="219"/>
      <c r="P137" s="220">
        <f>SUM(P138:P231)</f>
        <v>0</v>
      </c>
      <c r="Q137" s="219"/>
      <c r="R137" s="220">
        <f>SUM(R138:R231)</f>
        <v>53.350256885599997</v>
      </c>
      <c r="S137" s="219"/>
      <c r="T137" s="221">
        <f>SUM(T138:T231)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2" t="s">
        <v>80</v>
      </c>
      <c r="AT137" s="223" t="s">
        <v>72</v>
      </c>
      <c r="AU137" s="223" t="s">
        <v>80</v>
      </c>
      <c r="AY137" s="222" t="s">
        <v>150</v>
      </c>
      <c r="BK137" s="224">
        <f>SUM(BK138:BK231)</f>
        <v>0</v>
      </c>
    </row>
    <row r="138" s="2" customFormat="1">
      <c r="A138" s="38"/>
      <c r="B138" s="39"/>
      <c r="C138" s="227" t="s">
        <v>80</v>
      </c>
      <c r="D138" s="227" t="s">
        <v>152</v>
      </c>
      <c r="E138" s="228" t="s">
        <v>500</v>
      </c>
      <c r="F138" s="229" t="s">
        <v>501</v>
      </c>
      <c r="G138" s="230" t="s">
        <v>177</v>
      </c>
      <c r="H138" s="231">
        <v>69.5</v>
      </c>
      <c r="I138" s="232"/>
      <c r="J138" s="233">
        <f>ROUND(I138*H138,2)</f>
        <v>0</v>
      </c>
      <c r="K138" s="229" t="s">
        <v>156</v>
      </c>
      <c r="L138" s="44"/>
      <c r="M138" s="234" t="s">
        <v>1</v>
      </c>
      <c r="N138" s="235" t="s">
        <v>38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157</v>
      </c>
      <c r="AT138" s="238" t="s">
        <v>152</v>
      </c>
      <c r="AU138" s="238" t="s">
        <v>82</v>
      </c>
      <c r="AY138" s="17" t="s">
        <v>150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80</v>
      </c>
      <c r="BK138" s="239">
        <f>ROUND(I138*H138,2)</f>
        <v>0</v>
      </c>
      <c r="BL138" s="17" t="s">
        <v>157</v>
      </c>
      <c r="BM138" s="238" t="s">
        <v>502</v>
      </c>
    </row>
    <row r="139" s="2" customFormat="1">
      <c r="A139" s="38"/>
      <c r="B139" s="39"/>
      <c r="C139" s="40"/>
      <c r="D139" s="240" t="s">
        <v>159</v>
      </c>
      <c r="E139" s="40"/>
      <c r="F139" s="241" t="s">
        <v>503</v>
      </c>
      <c r="G139" s="40"/>
      <c r="H139" s="40"/>
      <c r="I139" s="242"/>
      <c r="J139" s="40"/>
      <c r="K139" s="40"/>
      <c r="L139" s="44"/>
      <c r="M139" s="243"/>
      <c r="N139" s="244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159</v>
      </c>
      <c r="AU139" s="17" t="s">
        <v>82</v>
      </c>
    </row>
    <row r="140" s="13" customFormat="1">
      <c r="A140" s="13"/>
      <c r="B140" s="246"/>
      <c r="C140" s="247"/>
      <c r="D140" s="240" t="s">
        <v>172</v>
      </c>
      <c r="E140" s="248" t="s">
        <v>1</v>
      </c>
      <c r="F140" s="249" t="s">
        <v>504</v>
      </c>
      <c r="G140" s="247"/>
      <c r="H140" s="248" t="s">
        <v>1</v>
      </c>
      <c r="I140" s="250"/>
      <c r="J140" s="247"/>
      <c r="K140" s="247"/>
      <c r="L140" s="251"/>
      <c r="M140" s="252"/>
      <c r="N140" s="253"/>
      <c r="O140" s="253"/>
      <c r="P140" s="253"/>
      <c r="Q140" s="253"/>
      <c r="R140" s="253"/>
      <c r="S140" s="253"/>
      <c r="T140" s="25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5" t="s">
        <v>172</v>
      </c>
      <c r="AU140" s="255" t="s">
        <v>82</v>
      </c>
      <c r="AV140" s="13" t="s">
        <v>80</v>
      </c>
      <c r="AW140" s="13" t="s">
        <v>30</v>
      </c>
      <c r="AX140" s="13" t="s">
        <v>73</v>
      </c>
      <c r="AY140" s="255" t="s">
        <v>150</v>
      </c>
    </row>
    <row r="141" s="14" customFormat="1">
      <c r="A141" s="14"/>
      <c r="B141" s="256"/>
      <c r="C141" s="257"/>
      <c r="D141" s="240" t="s">
        <v>172</v>
      </c>
      <c r="E141" s="258" t="s">
        <v>1</v>
      </c>
      <c r="F141" s="259" t="s">
        <v>505</v>
      </c>
      <c r="G141" s="257"/>
      <c r="H141" s="260">
        <v>24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6" t="s">
        <v>172</v>
      </c>
      <c r="AU141" s="266" t="s">
        <v>82</v>
      </c>
      <c r="AV141" s="14" t="s">
        <v>82</v>
      </c>
      <c r="AW141" s="14" t="s">
        <v>30</v>
      </c>
      <c r="AX141" s="14" t="s">
        <v>73</v>
      </c>
      <c r="AY141" s="266" t="s">
        <v>150</v>
      </c>
    </row>
    <row r="142" s="13" customFormat="1">
      <c r="A142" s="13"/>
      <c r="B142" s="246"/>
      <c r="C142" s="247"/>
      <c r="D142" s="240" t="s">
        <v>172</v>
      </c>
      <c r="E142" s="248" t="s">
        <v>1</v>
      </c>
      <c r="F142" s="249" t="s">
        <v>506</v>
      </c>
      <c r="G142" s="247"/>
      <c r="H142" s="248" t="s">
        <v>1</v>
      </c>
      <c r="I142" s="250"/>
      <c r="J142" s="247"/>
      <c r="K142" s="247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172</v>
      </c>
      <c r="AU142" s="255" t="s">
        <v>82</v>
      </c>
      <c r="AV142" s="13" t="s">
        <v>80</v>
      </c>
      <c r="AW142" s="13" t="s">
        <v>30</v>
      </c>
      <c r="AX142" s="13" t="s">
        <v>73</v>
      </c>
      <c r="AY142" s="255" t="s">
        <v>150</v>
      </c>
    </row>
    <row r="143" s="14" customFormat="1">
      <c r="A143" s="14"/>
      <c r="B143" s="256"/>
      <c r="C143" s="257"/>
      <c r="D143" s="240" t="s">
        <v>172</v>
      </c>
      <c r="E143" s="258" t="s">
        <v>1</v>
      </c>
      <c r="F143" s="259" t="s">
        <v>507</v>
      </c>
      <c r="G143" s="257"/>
      <c r="H143" s="260">
        <v>32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6" t="s">
        <v>172</v>
      </c>
      <c r="AU143" s="266" t="s">
        <v>82</v>
      </c>
      <c r="AV143" s="14" t="s">
        <v>82</v>
      </c>
      <c r="AW143" s="14" t="s">
        <v>30</v>
      </c>
      <c r="AX143" s="14" t="s">
        <v>73</v>
      </c>
      <c r="AY143" s="266" t="s">
        <v>150</v>
      </c>
    </row>
    <row r="144" s="13" customFormat="1">
      <c r="A144" s="13"/>
      <c r="B144" s="246"/>
      <c r="C144" s="247"/>
      <c r="D144" s="240" t="s">
        <v>172</v>
      </c>
      <c r="E144" s="248" t="s">
        <v>1</v>
      </c>
      <c r="F144" s="249" t="s">
        <v>508</v>
      </c>
      <c r="G144" s="247"/>
      <c r="H144" s="248" t="s">
        <v>1</v>
      </c>
      <c r="I144" s="250"/>
      <c r="J144" s="247"/>
      <c r="K144" s="247"/>
      <c r="L144" s="251"/>
      <c r="M144" s="252"/>
      <c r="N144" s="253"/>
      <c r="O144" s="253"/>
      <c r="P144" s="253"/>
      <c r="Q144" s="253"/>
      <c r="R144" s="253"/>
      <c r="S144" s="253"/>
      <c r="T144" s="25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5" t="s">
        <v>172</v>
      </c>
      <c r="AU144" s="255" t="s">
        <v>82</v>
      </c>
      <c r="AV144" s="13" t="s">
        <v>80</v>
      </c>
      <c r="AW144" s="13" t="s">
        <v>30</v>
      </c>
      <c r="AX144" s="13" t="s">
        <v>73</v>
      </c>
      <c r="AY144" s="255" t="s">
        <v>150</v>
      </c>
    </row>
    <row r="145" s="14" customFormat="1">
      <c r="A145" s="14"/>
      <c r="B145" s="256"/>
      <c r="C145" s="257"/>
      <c r="D145" s="240" t="s">
        <v>172</v>
      </c>
      <c r="E145" s="258" t="s">
        <v>1</v>
      </c>
      <c r="F145" s="259" t="s">
        <v>509</v>
      </c>
      <c r="G145" s="257"/>
      <c r="H145" s="260">
        <v>13.5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6" t="s">
        <v>172</v>
      </c>
      <c r="AU145" s="266" t="s">
        <v>82</v>
      </c>
      <c r="AV145" s="14" t="s">
        <v>82</v>
      </c>
      <c r="AW145" s="14" t="s">
        <v>30</v>
      </c>
      <c r="AX145" s="14" t="s">
        <v>73</v>
      </c>
      <c r="AY145" s="266" t="s">
        <v>150</v>
      </c>
    </row>
    <row r="146" s="15" customFormat="1">
      <c r="A146" s="15"/>
      <c r="B146" s="267"/>
      <c r="C146" s="268"/>
      <c r="D146" s="240" t="s">
        <v>172</v>
      </c>
      <c r="E146" s="269" t="s">
        <v>1</v>
      </c>
      <c r="F146" s="270" t="s">
        <v>204</v>
      </c>
      <c r="G146" s="268"/>
      <c r="H146" s="271">
        <v>69.5</v>
      </c>
      <c r="I146" s="272"/>
      <c r="J146" s="268"/>
      <c r="K146" s="268"/>
      <c r="L146" s="273"/>
      <c r="M146" s="274"/>
      <c r="N146" s="275"/>
      <c r="O146" s="275"/>
      <c r="P146" s="275"/>
      <c r="Q146" s="275"/>
      <c r="R146" s="275"/>
      <c r="S146" s="275"/>
      <c r="T146" s="27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7" t="s">
        <v>172</v>
      </c>
      <c r="AU146" s="277" t="s">
        <v>82</v>
      </c>
      <c r="AV146" s="15" t="s">
        <v>157</v>
      </c>
      <c r="AW146" s="15" t="s">
        <v>30</v>
      </c>
      <c r="AX146" s="15" t="s">
        <v>80</v>
      </c>
      <c r="AY146" s="277" t="s">
        <v>150</v>
      </c>
    </row>
    <row r="147" s="2" customFormat="1">
      <c r="A147" s="38"/>
      <c r="B147" s="39"/>
      <c r="C147" s="227" t="s">
        <v>82</v>
      </c>
      <c r="D147" s="227" t="s">
        <v>152</v>
      </c>
      <c r="E147" s="228" t="s">
        <v>510</v>
      </c>
      <c r="F147" s="229" t="s">
        <v>511</v>
      </c>
      <c r="G147" s="230" t="s">
        <v>177</v>
      </c>
      <c r="H147" s="231">
        <v>69.5</v>
      </c>
      <c r="I147" s="232"/>
      <c r="J147" s="233">
        <f>ROUND(I147*H147,2)</f>
        <v>0</v>
      </c>
      <c r="K147" s="229" t="s">
        <v>156</v>
      </c>
      <c r="L147" s="44"/>
      <c r="M147" s="234" t="s">
        <v>1</v>
      </c>
      <c r="N147" s="235" t="s">
        <v>38</v>
      </c>
      <c r="O147" s="91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157</v>
      </c>
      <c r="AT147" s="238" t="s">
        <v>152</v>
      </c>
      <c r="AU147" s="238" t="s">
        <v>82</v>
      </c>
      <c r="AY147" s="17" t="s">
        <v>150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80</v>
      </c>
      <c r="BK147" s="239">
        <f>ROUND(I147*H147,2)</f>
        <v>0</v>
      </c>
      <c r="BL147" s="17" t="s">
        <v>157</v>
      </c>
      <c r="BM147" s="238" t="s">
        <v>512</v>
      </c>
    </row>
    <row r="148" s="2" customFormat="1">
      <c r="A148" s="38"/>
      <c r="B148" s="39"/>
      <c r="C148" s="40"/>
      <c r="D148" s="240" t="s">
        <v>159</v>
      </c>
      <c r="E148" s="40"/>
      <c r="F148" s="241" t="s">
        <v>513</v>
      </c>
      <c r="G148" s="40"/>
      <c r="H148" s="40"/>
      <c r="I148" s="242"/>
      <c r="J148" s="40"/>
      <c r="K148" s="40"/>
      <c r="L148" s="44"/>
      <c r="M148" s="243"/>
      <c r="N148" s="244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159</v>
      </c>
      <c r="AU148" s="17" t="s">
        <v>82</v>
      </c>
    </row>
    <row r="149" s="2" customFormat="1" ht="16.5" customHeight="1">
      <c r="A149" s="38"/>
      <c r="B149" s="39"/>
      <c r="C149" s="227" t="s">
        <v>102</v>
      </c>
      <c r="D149" s="227" t="s">
        <v>152</v>
      </c>
      <c r="E149" s="228" t="s">
        <v>514</v>
      </c>
      <c r="F149" s="229" t="s">
        <v>515</v>
      </c>
      <c r="G149" s="230" t="s">
        <v>516</v>
      </c>
      <c r="H149" s="231">
        <v>12</v>
      </c>
      <c r="I149" s="232"/>
      <c r="J149" s="233">
        <f>ROUND(I149*H149,2)</f>
        <v>0</v>
      </c>
      <c r="K149" s="229" t="s">
        <v>156</v>
      </c>
      <c r="L149" s="44"/>
      <c r="M149" s="234" t="s">
        <v>1</v>
      </c>
      <c r="N149" s="235" t="s">
        <v>38</v>
      </c>
      <c r="O149" s="91"/>
      <c r="P149" s="236">
        <f>O149*H149</f>
        <v>0</v>
      </c>
      <c r="Q149" s="236">
        <v>0.0100433238</v>
      </c>
      <c r="R149" s="236">
        <f>Q149*H149</f>
        <v>0.1205198856</v>
      </c>
      <c r="S149" s="236">
        <v>0</v>
      </c>
      <c r="T149" s="23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157</v>
      </c>
      <c r="AT149" s="238" t="s">
        <v>152</v>
      </c>
      <c r="AU149" s="238" t="s">
        <v>82</v>
      </c>
      <c r="AY149" s="17" t="s">
        <v>150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80</v>
      </c>
      <c r="BK149" s="239">
        <f>ROUND(I149*H149,2)</f>
        <v>0</v>
      </c>
      <c r="BL149" s="17" t="s">
        <v>157</v>
      </c>
      <c r="BM149" s="238" t="s">
        <v>517</v>
      </c>
    </row>
    <row r="150" s="2" customFormat="1">
      <c r="A150" s="38"/>
      <c r="B150" s="39"/>
      <c r="C150" s="40"/>
      <c r="D150" s="240" t="s">
        <v>159</v>
      </c>
      <c r="E150" s="40"/>
      <c r="F150" s="241" t="s">
        <v>518</v>
      </c>
      <c r="G150" s="40"/>
      <c r="H150" s="40"/>
      <c r="I150" s="242"/>
      <c r="J150" s="40"/>
      <c r="K150" s="40"/>
      <c r="L150" s="44"/>
      <c r="M150" s="243"/>
      <c r="N150" s="244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159</v>
      </c>
      <c r="AU150" s="17" t="s">
        <v>82</v>
      </c>
    </row>
    <row r="151" s="2" customFormat="1">
      <c r="A151" s="38"/>
      <c r="B151" s="39"/>
      <c r="C151" s="227" t="s">
        <v>157</v>
      </c>
      <c r="D151" s="227" t="s">
        <v>152</v>
      </c>
      <c r="E151" s="228" t="s">
        <v>519</v>
      </c>
      <c r="F151" s="229" t="s">
        <v>520</v>
      </c>
      <c r="G151" s="230" t="s">
        <v>177</v>
      </c>
      <c r="H151" s="231">
        <v>24.565000000000001</v>
      </c>
      <c r="I151" s="232"/>
      <c r="J151" s="233">
        <f>ROUND(I151*H151,2)</f>
        <v>0</v>
      </c>
      <c r="K151" s="229" t="s">
        <v>156</v>
      </c>
      <c r="L151" s="44"/>
      <c r="M151" s="234" t="s">
        <v>1</v>
      </c>
      <c r="N151" s="235" t="s">
        <v>38</v>
      </c>
      <c r="O151" s="91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157</v>
      </c>
      <c r="AT151" s="238" t="s">
        <v>152</v>
      </c>
      <c r="AU151" s="238" t="s">
        <v>82</v>
      </c>
      <c r="AY151" s="17" t="s">
        <v>150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80</v>
      </c>
      <c r="BK151" s="239">
        <f>ROUND(I151*H151,2)</f>
        <v>0</v>
      </c>
      <c r="BL151" s="17" t="s">
        <v>157</v>
      </c>
      <c r="BM151" s="238" t="s">
        <v>521</v>
      </c>
    </row>
    <row r="152" s="2" customFormat="1">
      <c r="A152" s="38"/>
      <c r="B152" s="39"/>
      <c r="C152" s="40"/>
      <c r="D152" s="240" t="s">
        <v>159</v>
      </c>
      <c r="E152" s="40"/>
      <c r="F152" s="241" t="s">
        <v>522</v>
      </c>
      <c r="G152" s="40"/>
      <c r="H152" s="40"/>
      <c r="I152" s="242"/>
      <c r="J152" s="40"/>
      <c r="K152" s="40"/>
      <c r="L152" s="44"/>
      <c r="M152" s="243"/>
      <c r="N152" s="244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159</v>
      </c>
      <c r="AU152" s="17" t="s">
        <v>82</v>
      </c>
    </row>
    <row r="153" s="13" customFormat="1">
      <c r="A153" s="13"/>
      <c r="B153" s="246"/>
      <c r="C153" s="247"/>
      <c r="D153" s="240" t="s">
        <v>172</v>
      </c>
      <c r="E153" s="248" t="s">
        <v>1</v>
      </c>
      <c r="F153" s="249" t="s">
        <v>523</v>
      </c>
      <c r="G153" s="247"/>
      <c r="H153" s="248" t="s">
        <v>1</v>
      </c>
      <c r="I153" s="250"/>
      <c r="J153" s="247"/>
      <c r="K153" s="247"/>
      <c r="L153" s="251"/>
      <c r="M153" s="252"/>
      <c r="N153" s="253"/>
      <c r="O153" s="253"/>
      <c r="P153" s="253"/>
      <c r="Q153" s="253"/>
      <c r="R153" s="253"/>
      <c r="S153" s="253"/>
      <c r="T153" s="25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5" t="s">
        <v>172</v>
      </c>
      <c r="AU153" s="255" t="s">
        <v>82</v>
      </c>
      <c r="AV153" s="13" t="s">
        <v>80</v>
      </c>
      <c r="AW153" s="13" t="s">
        <v>30</v>
      </c>
      <c r="AX153" s="13" t="s">
        <v>73</v>
      </c>
      <c r="AY153" s="255" t="s">
        <v>150</v>
      </c>
    </row>
    <row r="154" s="14" customFormat="1">
      <c r="A154" s="14"/>
      <c r="B154" s="256"/>
      <c r="C154" s="257"/>
      <c r="D154" s="240" t="s">
        <v>172</v>
      </c>
      <c r="E154" s="258" t="s">
        <v>1</v>
      </c>
      <c r="F154" s="259" t="s">
        <v>524</v>
      </c>
      <c r="G154" s="257"/>
      <c r="H154" s="260">
        <v>6.3250000000000002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6" t="s">
        <v>172</v>
      </c>
      <c r="AU154" s="266" t="s">
        <v>82</v>
      </c>
      <c r="AV154" s="14" t="s">
        <v>82</v>
      </c>
      <c r="AW154" s="14" t="s">
        <v>30</v>
      </c>
      <c r="AX154" s="14" t="s">
        <v>73</v>
      </c>
      <c r="AY154" s="266" t="s">
        <v>150</v>
      </c>
    </row>
    <row r="155" s="13" customFormat="1">
      <c r="A155" s="13"/>
      <c r="B155" s="246"/>
      <c r="C155" s="247"/>
      <c r="D155" s="240" t="s">
        <v>172</v>
      </c>
      <c r="E155" s="248" t="s">
        <v>1</v>
      </c>
      <c r="F155" s="249" t="s">
        <v>525</v>
      </c>
      <c r="G155" s="247"/>
      <c r="H155" s="248" t="s">
        <v>1</v>
      </c>
      <c r="I155" s="250"/>
      <c r="J155" s="247"/>
      <c r="K155" s="247"/>
      <c r="L155" s="251"/>
      <c r="M155" s="252"/>
      <c r="N155" s="253"/>
      <c r="O155" s="253"/>
      <c r="P155" s="253"/>
      <c r="Q155" s="253"/>
      <c r="R155" s="253"/>
      <c r="S155" s="253"/>
      <c r="T155" s="25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5" t="s">
        <v>172</v>
      </c>
      <c r="AU155" s="255" t="s">
        <v>82</v>
      </c>
      <c r="AV155" s="13" t="s">
        <v>80</v>
      </c>
      <c r="AW155" s="13" t="s">
        <v>30</v>
      </c>
      <c r="AX155" s="13" t="s">
        <v>73</v>
      </c>
      <c r="AY155" s="255" t="s">
        <v>150</v>
      </c>
    </row>
    <row r="156" s="14" customFormat="1">
      <c r="A156" s="14"/>
      <c r="B156" s="256"/>
      <c r="C156" s="257"/>
      <c r="D156" s="240" t="s">
        <v>172</v>
      </c>
      <c r="E156" s="258" t="s">
        <v>1</v>
      </c>
      <c r="F156" s="259" t="s">
        <v>526</v>
      </c>
      <c r="G156" s="257"/>
      <c r="H156" s="260">
        <v>18.239999999999998</v>
      </c>
      <c r="I156" s="261"/>
      <c r="J156" s="257"/>
      <c r="K156" s="257"/>
      <c r="L156" s="262"/>
      <c r="M156" s="263"/>
      <c r="N156" s="264"/>
      <c r="O156" s="264"/>
      <c r="P156" s="264"/>
      <c r="Q156" s="264"/>
      <c r="R156" s="264"/>
      <c r="S156" s="264"/>
      <c r="T156" s="26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6" t="s">
        <v>172</v>
      </c>
      <c r="AU156" s="266" t="s">
        <v>82</v>
      </c>
      <c r="AV156" s="14" t="s">
        <v>82</v>
      </c>
      <c r="AW156" s="14" t="s">
        <v>30</v>
      </c>
      <c r="AX156" s="14" t="s">
        <v>73</v>
      </c>
      <c r="AY156" s="266" t="s">
        <v>150</v>
      </c>
    </row>
    <row r="157" s="15" customFormat="1">
      <c r="A157" s="15"/>
      <c r="B157" s="267"/>
      <c r="C157" s="268"/>
      <c r="D157" s="240" t="s">
        <v>172</v>
      </c>
      <c r="E157" s="269" t="s">
        <v>1</v>
      </c>
      <c r="F157" s="270" t="s">
        <v>204</v>
      </c>
      <c r="G157" s="268"/>
      <c r="H157" s="271">
        <v>24.565000000000001</v>
      </c>
      <c r="I157" s="272"/>
      <c r="J157" s="268"/>
      <c r="K157" s="268"/>
      <c r="L157" s="273"/>
      <c r="M157" s="274"/>
      <c r="N157" s="275"/>
      <c r="O157" s="275"/>
      <c r="P157" s="275"/>
      <c r="Q157" s="275"/>
      <c r="R157" s="275"/>
      <c r="S157" s="275"/>
      <c r="T157" s="27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7" t="s">
        <v>172</v>
      </c>
      <c r="AU157" s="277" t="s">
        <v>82</v>
      </c>
      <c r="AV157" s="15" t="s">
        <v>157</v>
      </c>
      <c r="AW157" s="15" t="s">
        <v>30</v>
      </c>
      <c r="AX157" s="15" t="s">
        <v>80</v>
      </c>
      <c r="AY157" s="277" t="s">
        <v>150</v>
      </c>
    </row>
    <row r="158" s="2" customFormat="1">
      <c r="A158" s="38"/>
      <c r="B158" s="39"/>
      <c r="C158" s="227" t="s">
        <v>181</v>
      </c>
      <c r="D158" s="227" t="s">
        <v>152</v>
      </c>
      <c r="E158" s="228" t="s">
        <v>165</v>
      </c>
      <c r="F158" s="229" t="s">
        <v>166</v>
      </c>
      <c r="G158" s="230" t="s">
        <v>167</v>
      </c>
      <c r="H158" s="231">
        <v>19.873999999999999</v>
      </c>
      <c r="I158" s="232"/>
      <c r="J158" s="233">
        <f>ROUND(I158*H158,2)</f>
        <v>0</v>
      </c>
      <c r="K158" s="229" t="s">
        <v>156</v>
      </c>
      <c r="L158" s="44"/>
      <c r="M158" s="234" t="s">
        <v>1</v>
      </c>
      <c r="N158" s="235" t="s">
        <v>38</v>
      </c>
      <c r="O158" s="91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8" t="s">
        <v>157</v>
      </c>
      <c r="AT158" s="238" t="s">
        <v>152</v>
      </c>
      <c r="AU158" s="238" t="s">
        <v>82</v>
      </c>
      <c r="AY158" s="17" t="s">
        <v>150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7" t="s">
        <v>80</v>
      </c>
      <c r="BK158" s="239">
        <f>ROUND(I158*H158,2)</f>
        <v>0</v>
      </c>
      <c r="BL158" s="17" t="s">
        <v>157</v>
      </c>
      <c r="BM158" s="238" t="s">
        <v>527</v>
      </c>
    </row>
    <row r="159" s="2" customFormat="1">
      <c r="A159" s="38"/>
      <c r="B159" s="39"/>
      <c r="C159" s="40"/>
      <c r="D159" s="240" t="s">
        <v>159</v>
      </c>
      <c r="E159" s="40"/>
      <c r="F159" s="241" t="s">
        <v>169</v>
      </c>
      <c r="G159" s="40"/>
      <c r="H159" s="40"/>
      <c r="I159" s="242"/>
      <c r="J159" s="40"/>
      <c r="K159" s="40"/>
      <c r="L159" s="44"/>
      <c r="M159" s="243"/>
      <c r="N159" s="244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159</v>
      </c>
      <c r="AU159" s="17" t="s">
        <v>82</v>
      </c>
    </row>
    <row r="160" s="13" customFormat="1">
      <c r="A160" s="13"/>
      <c r="B160" s="246"/>
      <c r="C160" s="247"/>
      <c r="D160" s="240" t="s">
        <v>172</v>
      </c>
      <c r="E160" s="248" t="s">
        <v>1</v>
      </c>
      <c r="F160" s="249" t="s">
        <v>528</v>
      </c>
      <c r="G160" s="247"/>
      <c r="H160" s="248" t="s">
        <v>1</v>
      </c>
      <c r="I160" s="250"/>
      <c r="J160" s="247"/>
      <c r="K160" s="247"/>
      <c r="L160" s="251"/>
      <c r="M160" s="252"/>
      <c r="N160" s="253"/>
      <c r="O160" s="253"/>
      <c r="P160" s="253"/>
      <c r="Q160" s="253"/>
      <c r="R160" s="253"/>
      <c r="S160" s="253"/>
      <c r="T160" s="25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5" t="s">
        <v>172</v>
      </c>
      <c r="AU160" s="255" t="s">
        <v>82</v>
      </c>
      <c r="AV160" s="13" t="s">
        <v>80</v>
      </c>
      <c r="AW160" s="13" t="s">
        <v>30</v>
      </c>
      <c r="AX160" s="13" t="s">
        <v>73</v>
      </c>
      <c r="AY160" s="255" t="s">
        <v>150</v>
      </c>
    </row>
    <row r="161" s="14" customFormat="1">
      <c r="A161" s="14"/>
      <c r="B161" s="256"/>
      <c r="C161" s="257"/>
      <c r="D161" s="240" t="s">
        <v>172</v>
      </c>
      <c r="E161" s="258" t="s">
        <v>1</v>
      </c>
      <c r="F161" s="259" t="s">
        <v>529</v>
      </c>
      <c r="G161" s="257"/>
      <c r="H161" s="260">
        <v>18.5</v>
      </c>
      <c r="I161" s="261"/>
      <c r="J161" s="257"/>
      <c r="K161" s="257"/>
      <c r="L161" s="262"/>
      <c r="M161" s="263"/>
      <c r="N161" s="264"/>
      <c r="O161" s="264"/>
      <c r="P161" s="264"/>
      <c r="Q161" s="264"/>
      <c r="R161" s="264"/>
      <c r="S161" s="264"/>
      <c r="T161" s="26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6" t="s">
        <v>172</v>
      </c>
      <c r="AU161" s="266" t="s">
        <v>82</v>
      </c>
      <c r="AV161" s="14" t="s">
        <v>82</v>
      </c>
      <c r="AW161" s="14" t="s">
        <v>30</v>
      </c>
      <c r="AX161" s="14" t="s">
        <v>73</v>
      </c>
      <c r="AY161" s="266" t="s">
        <v>150</v>
      </c>
    </row>
    <row r="162" s="13" customFormat="1">
      <c r="A162" s="13"/>
      <c r="B162" s="246"/>
      <c r="C162" s="247"/>
      <c r="D162" s="240" t="s">
        <v>172</v>
      </c>
      <c r="E162" s="248" t="s">
        <v>1</v>
      </c>
      <c r="F162" s="249" t="s">
        <v>530</v>
      </c>
      <c r="G162" s="247"/>
      <c r="H162" s="248" t="s">
        <v>1</v>
      </c>
      <c r="I162" s="250"/>
      <c r="J162" s="247"/>
      <c r="K162" s="247"/>
      <c r="L162" s="251"/>
      <c r="M162" s="252"/>
      <c r="N162" s="253"/>
      <c r="O162" s="253"/>
      <c r="P162" s="253"/>
      <c r="Q162" s="253"/>
      <c r="R162" s="253"/>
      <c r="S162" s="253"/>
      <c r="T162" s="25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5" t="s">
        <v>172</v>
      </c>
      <c r="AU162" s="255" t="s">
        <v>82</v>
      </c>
      <c r="AV162" s="13" t="s">
        <v>80</v>
      </c>
      <c r="AW162" s="13" t="s">
        <v>30</v>
      </c>
      <c r="AX162" s="13" t="s">
        <v>73</v>
      </c>
      <c r="AY162" s="255" t="s">
        <v>150</v>
      </c>
    </row>
    <row r="163" s="14" customFormat="1">
      <c r="A163" s="14"/>
      <c r="B163" s="256"/>
      <c r="C163" s="257"/>
      <c r="D163" s="240" t="s">
        <v>172</v>
      </c>
      <c r="E163" s="258" t="s">
        <v>1</v>
      </c>
      <c r="F163" s="259" t="s">
        <v>531</v>
      </c>
      <c r="G163" s="257"/>
      <c r="H163" s="260">
        <v>21.280000000000001</v>
      </c>
      <c r="I163" s="261"/>
      <c r="J163" s="257"/>
      <c r="K163" s="257"/>
      <c r="L163" s="262"/>
      <c r="M163" s="263"/>
      <c r="N163" s="264"/>
      <c r="O163" s="264"/>
      <c r="P163" s="264"/>
      <c r="Q163" s="264"/>
      <c r="R163" s="264"/>
      <c r="S163" s="264"/>
      <c r="T163" s="26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6" t="s">
        <v>172</v>
      </c>
      <c r="AU163" s="266" t="s">
        <v>82</v>
      </c>
      <c r="AV163" s="14" t="s">
        <v>82</v>
      </c>
      <c r="AW163" s="14" t="s">
        <v>30</v>
      </c>
      <c r="AX163" s="14" t="s">
        <v>73</v>
      </c>
      <c r="AY163" s="266" t="s">
        <v>150</v>
      </c>
    </row>
    <row r="164" s="13" customFormat="1">
      <c r="A164" s="13"/>
      <c r="B164" s="246"/>
      <c r="C164" s="247"/>
      <c r="D164" s="240" t="s">
        <v>172</v>
      </c>
      <c r="E164" s="248" t="s">
        <v>1</v>
      </c>
      <c r="F164" s="249" t="s">
        <v>532</v>
      </c>
      <c r="G164" s="247"/>
      <c r="H164" s="248" t="s">
        <v>1</v>
      </c>
      <c r="I164" s="250"/>
      <c r="J164" s="247"/>
      <c r="K164" s="247"/>
      <c r="L164" s="251"/>
      <c r="M164" s="252"/>
      <c r="N164" s="253"/>
      <c r="O164" s="253"/>
      <c r="P164" s="253"/>
      <c r="Q164" s="253"/>
      <c r="R164" s="253"/>
      <c r="S164" s="253"/>
      <c r="T164" s="25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5" t="s">
        <v>172</v>
      </c>
      <c r="AU164" s="255" t="s">
        <v>82</v>
      </c>
      <c r="AV164" s="13" t="s">
        <v>80</v>
      </c>
      <c r="AW164" s="13" t="s">
        <v>30</v>
      </c>
      <c r="AX164" s="13" t="s">
        <v>73</v>
      </c>
      <c r="AY164" s="255" t="s">
        <v>150</v>
      </c>
    </row>
    <row r="165" s="14" customFormat="1">
      <c r="A165" s="14"/>
      <c r="B165" s="256"/>
      <c r="C165" s="257"/>
      <c r="D165" s="240" t="s">
        <v>172</v>
      </c>
      <c r="E165" s="258" t="s">
        <v>1</v>
      </c>
      <c r="F165" s="259" t="s">
        <v>533</v>
      </c>
      <c r="G165" s="257"/>
      <c r="H165" s="260">
        <v>3.04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6" t="s">
        <v>172</v>
      </c>
      <c r="AU165" s="266" t="s">
        <v>82</v>
      </c>
      <c r="AV165" s="14" t="s">
        <v>82</v>
      </c>
      <c r="AW165" s="14" t="s">
        <v>30</v>
      </c>
      <c r="AX165" s="14" t="s">
        <v>73</v>
      </c>
      <c r="AY165" s="266" t="s">
        <v>150</v>
      </c>
    </row>
    <row r="166" s="14" customFormat="1">
      <c r="A166" s="14"/>
      <c r="B166" s="256"/>
      <c r="C166" s="257"/>
      <c r="D166" s="240" t="s">
        <v>172</v>
      </c>
      <c r="E166" s="258" t="s">
        <v>1</v>
      </c>
      <c r="F166" s="259" t="s">
        <v>534</v>
      </c>
      <c r="G166" s="257"/>
      <c r="H166" s="260">
        <v>2.7000000000000002</v>
      </c>
      <c r="I166" s="261"/>
      <c r="J166" s="257"/>
      <c r="K166" s="257"/>
      <c r="L166" s="262"/>
      <c r="M166" s="263"/>
      <c r="N166" s="264"/>
      <c r="O166" s="264"/>
      <c r="P166" s="264"/>
      <c r="Q166" s="264"/>
      <c r="R166" s="264"/>
      <c r="S166" s="264"/>
      <c r="T166" s="26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6" t="s">
        <v>172</v>
      </c>
      <c r="AU166" s="266" t="s">
        <v>82</v>
      </c>
      <c r="AV166" s="14" t="s">
        <v>82</v>
      </c>
      <c r="AW166" s="14" t="s">
        <v>30</v>
      </c>
      <c r="AX166" s="14" t="s">
        <v>73</v>
      </c>
      <c r="AY166" s="266" t="s">
        <v>150</v>
      </c>
    </row>
    <row r="167" s="13" customFormat="1">
      <c r="A167" s="13"/>
      <c r="B167" s="246"/>
      <c r="C167" s="247"/>
      <c r="D167" s="240" t="s">
        <v>172</v>
      </c>
      <c r="E167" s="248" t="s">
        <v>1</v>
      </c>
      <c r="F167" s="249" t="s">
        <v>535</v>
      </c>
      <c r="G167" s="247"/>
      <c r="H167" s="248" t="s">
        <v>1</v>
      </c>
      <c r="I167" s="250"/>
      <c r="J167" s="247"/>
      <c r="K167" s="247"/>
      <c r="L167" s="251"/>
      <c r="M167" s="252"/>
      <c r="N167" s="253"/>
      <c r="O167" s="253"/>
      <c r="P167" s="253"/>
      <c r="Q167" s="253"/>
      <c r="R167" s="253"/>
      <c r="S167" s="253"/>
      <c r="T167" s="25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5" t="s">
        <v>172</v>
      </c>
      <c r="AU167" s="255" t="s">
        <v>82</v>
      </c>
      <c r="AV167" s="13" t="s">
        <v>80</v>
      </c>
      <c r="AW167" s="13" t="s">
        <v>30</v>
      </c>
      <c r="AX167" s="13" t="s">
        <v>73</v>
      </c>
      <c r="AY167" s="255" t="s">
        <v>150</v>
      </c>
    </row>
    <row r="168" s="14" customFormat="1">
      <c r="A168" s="14"/>
      <c r="B168" s="256"/>
      <c r="C168" s="257"/>
      <c r="D168" s="240" t="s">
        <v>172</v>
      </c>
      <c r="E168" s="258" t="s">
        <v>1</v>
      </c>
      <c r="F168" s="259" t="s">
        <v>536</v>
      </c>
      <c r="G168" s="257"/>
      <c r="H168" s="260">
        <v>-2.1680000000000001</v>
      </c>
      <c r="I168" s="261"/>
      <c r="J168" s="257"/>
      <c r="K168" s="257"/>
      <c r="L168" s="262"/>
      <c r="M168" s="263"/>
      <c r="N168" s="264"/>
      <c r="O168" s="264"/>
      <c r="P168" s="264"/>
      <c r="Q168" s="264"/>
      <c r="R168" s="264"/>
      <c r="S168" s="264"/>
      <c r="T168" s="26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6" t="s">
        <v>172</v>
      </c>
      <c r="AU168" s="266" t="s">
        <v>82</v>
      </c>
      <c r="AV168" s="14" t="s">
        <v>82</v>
      </c>
      <c r="AW168" s="14" t="s">
        <v>30</v>
      </c>
      <c r="AX168" s="14" t="s">
        <v>73</v>
      </c>
      <c r="AY168" s="266" t="s">
        <v>150</v>
      </c>
    </row>
    <row r="169" s="13" customFormat="1">
      <c r="A169" s="13"/>
      <c r="B169" s="246"/>
      <c r="C169" s="247"/>
      <c r="D169" s="240" t="s">
        <v>172</v>
      </c>
      <c r="E169" s="248" t="s">
        <v>1</v>
      </c>
      <c r="F169" s="249" t="s">
        <v>537</v>
      </c>
      <c r="G169" s="247"/>
      <c r="H169" s="248" t="s">
        <v>1</v>
      </c>
      <c r="I169" s="250"/>
      <c r="J169" s="247"/>
      <c r="K169" s="247"/>
      <c r="L169" s="251"/>
      <c r="M169" s="252"/>
      <c r="N169" s="253"/>
      <c r="O169" s="253"/>
      <c r="P169" s="253"/>
      <c r="Q169" s="253"/>
      <c r="R169" s="253"/>
      <c r="S169" s="253"/>
      <c r="T169" s="25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5" t="s">
        <v>172</v>
      </c>
      <c r="AU169" s="255" t="s">
        <v>82</v>
      </c>
      <c r="AV169" s="13" t="s">
        <v>80</v>
      </c>
      <c r="AW169" s="13" t="s">
        <v>30</v>
      </c>
      <c r="AX169" s="13" t="s">
        <v>73</v>
      </c>
      <c r="AY169" s="255" t="s">
        <v>150</v>
      </c>
    </row>
    <row r="170" s="14" customFormat="1">
      <c r="A170" s="14"/>
      <c r="B170" s="256"/>
      <c r="C170" s="257"/>
      <c r="D170" s="240" t="s">
        <v>172</v>
      </c>
      <c r="E170" s="258" t="s">
        <v>1</v>
      </c>
      <c r="F170" s="259" t="s">
        <v>538</v>
      </c>
      <c r="G170" s="257"/>
      <c r="H170" s="260">
        <v>-6.0199999999999996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6" t="s">
        <v>172</v>
      </c>
      <c r="AU170" s="266" t="s">
        <v>82</v>
      </c>
      <c r="AV170" s="14" t="s">
        <v>82</v>
      </c>
      <c r="AW170" s="14" t="s">
        <v>30</v>
      </c>
      <c r="AX170" s="14" t="s">
        <v>73</v>
      </c>
      <c r="AY170" s="266" t="s">
        <v>150</v>
      </c>
    </row>
    <row r="171" s="13" customFormat="1">
      <c r="A171" s="13"/>
      <c r="B171" s="246"/>
      <c r="C171" s="247"/>
      <c r="D171" s="240" t="s">
        <v>172</v>
      </c>
      <c r="E171" s="248" t="s">
        <v>1</v>
      </c>
      <c r="F171" s="249" t="s">
        <v>539</v>
      </c>
      <c r="G171" s="247"/>
      <c r="H171" s="248" t="s">
        <v>1</v>
      </c>
      <c r="I171" s="250"/>
      <c r="J171" s="247"/>
      <c r="K171" s="247"/>
      <c r="L171" s="251"/>
      <c r="M171" s="252"/>
      <c r="N171" s="253"/>
      <c r="O171" s="253"/>
      <c r="P171" s="253"/>
      <c r="Q171" s="253"/>
      <c r="R171" s="253"/>
      <c r="S171" s="253"/>
      <c r="T171" s="25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5" t="s">
        <v>172</v>
      </c>
      <c r="AU171" s="255" t="s">
        <v>82</v>
      </c>
      <c r="AV171" s="13" t="s">
        <v>80</v>
      </c>
      <c r="AW171" s="13" t="s">
        <v>30</v>
      </c>
      <c r="AX171" s="13" t="s">
        <v>73</v>
      </c>
      <c r="AY171" s="255" t="s">
        <v>150</v>
      </c>
    </row>
    <row r="172" s="13" customFormat="1">
      <c r="A172" s="13"/>
      <c r="B172" s="246"/>
      <c r="C172" s="247"/>
      <c r="D172" s="240" t="s">
        <v>172</v>
      </c>
      <c r="E172" s="248" t="s">
        <v>1</v>
      </c>
      <c r="F172" s="249" t="s">
        <v>540</v>
      </c>
      <c r="G172" s="247"/>
      <c r="H172" s="248" t="s">
        <v>1</v>
      </c>
      <c r="I172" s="250"/>
      <c r="J172" s="247"/>
      <c r="K172" s="247"/>
      <c r="L172" s="251"/>
      <c r="M172" s="252"/>
      <c r="N172" s="253"/>
      <c r="O172" s="253"/>
      <c r="P172" s="253"/>
      <c r="Q172" s="253"/>
      <c r="R172" s="253"/>
      <c r="S172" s="253"/>
      <c r="T172" s="25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5" t="s">
        <v>172</v>
      </c>
      <c r="AU172" s="255" t="s">
        <v>82</v>
      </c>
      <c r="AV172" s="13" t="s">
        <v>80</v>
      </c>
      <c r="AW172" s="13" t="s">
        <v>30</v>
      </c>
      <c r="AX172" s="13" t="s">
        <v>73</v>
      </c>
      <c r="AY172" s="255" t="s">
        <v>150</v>
      </c>
    </row>
    <row r="173" s="14" customFormat="1">
      <c r="A173" s="14"/>
      <c r="B173" s="256"/>
      <c r="C173" s="257"/>
      <c r="D173" s="240" t="s">
        <v>172</v>
      </c>
      <c r="E173" s="258" t="s">
        <v>1</v>
      </c>
      <c r="F173" s="259" t="s">
        <v>541</v>
      </c>
      <c r="G173" s="257"/>
      <c r="H173" s="260">
        <v>-8.6300000000000008</v>
      </c>
      <c r="I173" s="261"/>
      <c r="J173" s="257"/>
      <c r="K173" s="257"/>
      <c r="L173" s="262"/>
      <c r="M173" s="263"/>
      <c r="N173" s="264"/>
      <c r="O173" s="264"/>
      <c r="P173" s="264"/>
      <c r="Q173" s="264"/>
      <c r="R173" s="264"/>
      <c r="S173" s="264"/>
      <c r="T173" s="26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6" t="s">
        <v>172</v>
      </c>
      <c r="AU173" s="266" t="s">
        <v>82</v>
      </c>
      <c r="AV173" s="14" t="s">
        <v>82</v>
      </c>
      <c r="AW173" s="14" t="s">
        <v>30</v>
      </c>
      <c r="AX173" s="14" t="s">
        <v>73</v>
      </c>
      <c r="AY173" s="266" t="s">
        <v>150</v>
      </c>
    </row>
    <row r="174" s="14" customFormat="1">
      <c r="A174" s="14"/>
      <c r="B174" s="256"/>
      <c r="C174" s="257"/>
      <c r="D174" s="240" t="s">
        <v>172</v>
      </c>
      <c r="E174" s="258" t="s">
        <v>1</v>
      </c>
      <c r="F174" s="259" t="s">
        <v>542</v>
      </c>
      <c r="G174" s="257"/>
      <c r="H174" s="260">
        <v>-4.1459999999999999</v>
      </c>
      <c r="I174" s="261"/>
      <c r="J174" s="257"/>
      <c r="K174" s="257"/>
      <c r="L174" s="262"/>
      <c r="M174" s="263"/>
      <c r="N174" s="264"/>
      <c r="O174" s="264"/>
      <c r="P174" s="264"/>
      <c r="Q174" s="264"/>
      <c r="R174" s="264"/>
      <c r="S174" s="264"/>
      <c r="T174" s="26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6" t="s">
        <v>172</v>
      </c>
      <c r="AU174" s="266" t="s">
        <v>82</v>
      </c>
      <c r="AV174" s="14" t="s">
        <v>82</v>
      </c>
      <c r="AW174" s="14" t="s">
        <v>30</v>
      </c>
      <c r="AX174" s="14" t="s">
        <v>73</v>
      </c>
      <c r="AY174" s="266" t="s">
        <v>150</v>
      </c>
    </row>
    <row r="175" s="13" customFormat="1">
      <c r="A175" s="13"/>
      <c r="B175" s="246"/>
      <c r="C175" s="247"/>
      <c r="D175" s="240" t="s">
        <v>172</v>
      </c>
      <c r="E175" s="248" t="s">
        <v>1</v>
      </c>
      <c r="F175" s="249" t="s">
        <v>543</v>
      </c>
      <c r="G175" s="247"/>
      <c r="H175" s="248" t="s">
        <v>1</v>
      </c>
      <c r="I175" s="250"/>
      <c r="J175" s="247"/>
      <c r="K175" s="247"/>
      <c r="L175" s="251"/>
      <c r="M175" s="252"/>
      <c r="N175" s="253"/>
      <c r="O175" s="253"/>
      <c r="P175" s="253"/>
      <c r="Q175" s="253"/>
      <c r="R175" s="253"/>
      <c r="S175" s="253"/>
      <c r="T175" s="25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5" t="s">
        <v>172</v>
      </c>
      <c r="AU175" s="255" t="s">
        <v>82</v>
      </c>
      <c r="AV175" s="13" t="s">
        <v>80</v>
      </c>
      <c r="AW175" s="13" t="s">
        <v>30</v>
      </c>
      <c r="AX175" s="13" t="s">
        <v>73</v>
      </c>
      <c r="AY175" s="255" t="s">
        <v>150</v>
      </c>
    </row>
    <row r="176" s="14" customFormat="1">
      <c r="A176" s="14"/>
      <c r="B176" s="256"/>
      <c r="C176" s="257"/>
      <c r="D176" s="240" t="s">
        <v>172</v>
      </c>
      <c r="E176" s="258" t="s">
        <v>1</v>
      </c>
      <c r="F176" s="259" t="s">
        <v>544</v>
      </c>
      <c r="G176" s="257"/>
      <c r="H176" s="260">
        <v>-4.6820000000000004</v>
      </c>
      <c r="I176" s="261"/>
      <c r="J176" s="257"/>
      <c r="K176" s="257"/>
      <c r="L176" s="262"/>
      <c r="M176" s="263"/>
      <c r="N176" s="264"/>
      <c r="O176" s="264"/>
      <c r="P176" s="264"/>
      <c r="Q176" s="264"/>
      <c r="R176" s="264"/>
      <c r="S176" s="264"/>
      <c r="T176" s="26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6" t="s">
        <v>172</v>
      </c>
      <c r="AU176" s="266" t="s">
        <v>82</v>
      </c>
      <c r="AV176" s="14" t="s">
        <v>82</v>
      </c>
      <c r="AW176" s="14" t="s">
        <v>30</v>
      </c>
      <c r="AX176" s="14" t="s">
        <v>73</v>
      </c>
      <c r="AY176" s="266" t="s">
        <v>150</v>
      </c>
    </row>
    <row r="177" s="15" customFormat="1">
      <c r="A177" s="15"/>
      <c r="B177" s="267"/>
      <c r="C177" s="268"/>
      <c r="D177" s="240" t="s">
        <v>172</v>
      </c>
      <c r="E177" s="269" t="s">
        <v>1</v>
      </c>
      <c r="F177" s="270" t="s">
        <v>204</v>
      </c>
      <c r="G177" s="268"/>
      <c r="H177" s="271">
        <v>19.873999999999999</v>
      </c>
      <c r="I177" s="272"/>
      <c r="J177" s="268"/>
      <c r="K177" s="268"/>
      <c r="L177" s="273"/>
      <c r="M177" s="274"/>
      <c r="N177" s="275"/>
      <c r="O177" s="275"/>
      <c r="P177" s="275"/>
      <c r="Q177" s="275"/>
      <c r="R177" s="275"/>
      <c r="S177" s="275"/>
      <c r="T177" s="276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7" t="s">
        <v>172</v>
      </c>
      <c r="AU177" s="277" t="s">
        <v>82</v>
      </c>
      <c r="AV177" s="15" t="s">
        <v>157</v>
      </c>
      <c r="AW177" s="15" t="s">
        <v>30</v>
      </c>
      <c r="AX177" s="15" t="s">
        <v>80</v>
      </c>
      <c r="AY177" s="277" t="s">
        <v>150</v>
      </c>
    </row>
    <row r="178" s="2" customFormat="1">
      <c r="A178" s="38"/>
      <c r="B178" s="39"/>
      <c r="C178" s="227" t="s">
        <v>189</v>
      </c>
      <c r="D178" s="227" t="s">
        <v>152</v>
      </c>
      <c r="E178" s="228" t="s">
        <v>545</v>
      </c>
      <c r="F178" s="229" t="s">
        <v>546</v>
      </c>
      <c r="G178" s="230" t="s">
        <v>167</v>
      </c>
      <c r="H178" s="231">
        <v>19.873999999999999</v>
      </c>
      <c r="I178" s="232"/>
      <c r="J178" s="233">
        <f>ROUND(I178*H178,2)</f>
        <v>0</v>
      </c>
      <c r="K178" s="229" t="s">
        <v>156</v>
      </c>
      <c r="L178" s="44"/>
      <c r="M178" s="234" t="s">
        <v>1</v>
      </c>
      <c r="N178" s="235" t="s">
        <v>38</v>
      </c>
      <c r="O178" s="91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8" t="s">
        <v>157</v>
      </c>
      <c r="AT178" s="238" t="s">
        <v>152</v>
      </c>
      <c r="AU178" s="238" t="s">
        <v>82</v>
      </c>
      <c r="AY178" s="17" t="s">
        <v>150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7" t="s">
        <v>80</v>
      </c>
      <c r="BK178" s="239">
        <f>ROUND(I178*H178,2)</f>
        <v>0</v>
      </c>
      <c r="BL178" s="17" t="s">
        <v>157</v>
      </c>
      <c r="BM178" s="238" t="s">
        <v>547</v>
      </c>
    </row>
    <row r="179" s="2" customFormat="1">
      <c r="A179" s="38"/>
      <c r="B179" s="39"/>
      <c r="C179" s="40"/>
      <c r="D179" s="240" t="s">
        <v>159</v>
      </c>
      <c r="E179" s="40"/>
      <c r="F179" s="241" t="s">
        <v>548</v>
      </c>
      <c r="G179" s="40"/>
      <c r="H179" s="40"/>
      <c r="I179" s="242"/>
      <c r="J179" s="40"/>
      <c r="K179" s="40"/>
      <c r="L179" s="44"/>
      <c r="M179" s="243"/>
      <c r="N179" s="244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159</v>
      </c>
      <c r="AU179" s="17" t="s">
        <v>82</v>
      </c>
    </row>
    <row r="180" s="2" customFormat="1" ht="33" customHeight="1">
      <c r="A180" s="38"/>
      <c r="B180" s="39"/>
      <c r="C180" s="227" t="s">
        <v>207</v>
      </c>
      <c r="D180" s="227" t="s">
        <v>152</v>
      </c>
      <c r="E180" s="228" t="s">
        <v>549</v>
      </c>
      <c r="F180" s="229" t="s">
        <v>550</v>
      </c>
      <c r="G180" s="230" t="s">
        <v>167</v>
      </c>
      <c r="H180" s="231">
        <v>19.873999999999999</v>
      </c>
      <c r="I180" s="232"/>
      <c r="J180" s="233">
        <f>ROUND(I180*H180,2)</f>
        <v>0</v>
      </c>
      <c r="K180" s="229" t="s">
        <v>156</v>
      </c>
      <c r="L180" s="44"/>
      <c r="M180" s="234" t="s">
        <v>1</v>
      </c>
      <c r="N180" s="235" t="s">
        <v>38</v>
      </c>
      <c r="O180" s="91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8" t="s">
        <v>157</v>
      </c>
      <c r="AT180" s="238" t="s">
        <v>152</v>
      </c>
      <c r="AU180" s="238" t="s">
        <v>82</v>
      </c>
      <c r="AY180" s="17" t="s">
        <v>150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7" t="s">
        <v>80</v>
      </c>
      <c r="BK180" s="239">
        <f>ROUND(I180*H180,2)</f>
        <v>0</v>
      </c>
      <c r="BL180" s="17" t="s">
        <v>157</v>
      </c>
      <c r="BM180" s="238" t="s">
        <v>551</v>
      </c>
    </row>
    <row r="181" s="2" customFormat="1">
      <c r="A181" s="38"/>
      <c r="B181" s="39"/>
      <c r="C181" s="40"/>
      <c r="D181" s="240" t="s">
        <v>159</v>
      </c>
      <c r="E181" s="40"/>
      <c r="F181" s="241" t="s">
        <v>552</v>
      </c>
      <c r="G181" s="40"/>
      <c r="H181" s="40"/>
      <c r="I181" s="242"/>
      <c r="J181" s="40"/>
      <c r="K181" s="40"/>
      <c r="L181" s="44"/>
      <c r="M181" s="243"/>
      <c r="N181" s="244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159</v>
      </c>
      <c r="AU181" s="17" t="s">
        <v>82</v>
      </c>
    </row>
    <row r="182" s="14" customFormat="1">
      <c r="A182" s="14"/>
      <c r="B182" s="256"/>
      <c r="C182" s="257"/>
      <c r="D182" s="240" t="s">
        <v>172</v>
      </c>
      <c r="E182" s="258" t="s">
        <v>1</v>
      </c>
      <c r="F182" s="259" t="s">
        <v>553</v>
      </c>
      <c r="G182" s="257"/>
      <c r="H182" s="260">
        <v>19.873999999999999</v>
      </c>
      <c r="I182" s="261"/>
      <c r="J182" s="257"/>
      <c r="K182" s="257"/>
      <c r="L182" s="262"/>
      <c r="M182" s="263"/>
      <c r="N182" s="264"/>
      <c r="O182" s="264"/>
      <c r="P182" s="264"/>
      <c r="Q182" s="264"/>
      <c r="R182" s="264"/>
      <c r="S182" s="264"/>
      <c r="T182" s="26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6" t="s">
        <v>172</v>
      </c>
      <c r="AU182" s="266" t="s">
        <v>82</v>
      </c>
      <c r="AV182" s="14" t="s">
        <v>82</v>
      </c>
      <c r="AW182" s="14" t="s">
        <v>30</v>
      </c>
      <c r="AX182" s="14" t="s">
        <v>73</v>
      </c>
      <c r="AY182" s="266" t="s">
        <v>150</v>
      </c>
    </row>
    <row r="183" s="15" customFormat="1">
      <c r="A183" s="15"/>
      <c r="B183" s="267"/>
      <c r="C183" s="268"/>
      <c r="D183" s="240" t="s">
        <v>172</v>
      </c>
      <c r="E183" s="269" t="s">
        <v>1</v>
      </c>
      <c r="F183" s="270" t="s">
        <v>204</v>
      </c>
      <c r="G183" s="268"/>
      <c r="H183" s="271">
        <v>19.873999999999999</v>
      </c>
      <c r="I183" s="272"/>
      <c r="J183" s="268"/>
      <c r="K183" s="268"/>
      <c r="L183" s="273"/>
      <c r="M183" s="274"/>
      <c r="N183" s="275"/>
      <c r="O183" s="275"/>
      <c r="P183" s="275"/>
      <c r="Q183" s="275"/>
      <c r="R183" s="275"/>
      <c r="S183" s="275"/>
      <c r="T183" s="276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7" t="s">
        <v>172</v>
      </c>
      <c r="AU183" s="277" t="s">
        <v>82</v>
      </c>
      <c r="AV183" s="15" t="s">
        <v>157</v>
      </c>
      <c r="AW183" s="15" t="s">
        <v>30</v>
      </c>
      <c r="AX183" s="15" t="s">
        <v>80</v>
      </c>
      <c r="AY183" s="277" t="s">
        <v>150</v>
      </c>
    </row>
    <row r="184" s="2" customFormat="1">
      <c r="A184" s="38"/>
      <c r="B184" s="39"/>
      <c r="C184" s="227" t="s">
        <v>213</v>
      </c>
      <c r="D184" s="227" t="s">
        <v>152</v>
      </c>
      <c r="E184" s="228" t="s">
        <v>554</v>
      </c>
      <c r="F184" s="229" t="s">
        <v>555</v>
      </c>
      <c r="G184" s="230" t="s">
        <v>167</v>
      </c>
      <c r="H184" s="231">
        <v>397.48000000000002</v>
      </c>
      <c r="I184" s="232"/>
      <c r="J184" s="233">
        <f>ROUND(I184*H184,2)</f>
        <v>0</v>
      </c>
      <c r="K184" s="229" t="s">
        <v>156</v>
      </c>
      <c r="L184" s="44"/>
      <c r="M184" s="234" t="s">
        <v>1</v>
      </c>
      <c r="N184" s="235" t="s">
        <v>38</v>
      </c>
      <c r="O184" s="91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8" t="s">
        <v>157</v>
      </c>
      <c r="AT184" s="238" t="s">
        <v>152</v>
      </c>
      <c r="AU184" s="238" t="s">
        <v>82</v>
      </c>
      <c r="AY184" s="17" t="s">
        <v>150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7" t="s">
        <v>80</v>
      </c>
      <c r="BK184" s="239">
        <f>ROUND(I184*H184,2)</f>
        <v>0</v>
      </c>
      <c r="BL184" s="17" t="s">
        <v>157</v>
      </c>
      <c r="BM184" s="238" t="s">
        <v>556</v>
      </c>
    </row>
    <row r="185" s="2" customFormat="1">
      <c r="A185" s="38"/>
      <c r="B185" s="39"/>
      <c r="C185" s="40"/>
      <c r="D185" s="240" t="s">
        <v>159</v>
      </c>
      <c r="E185" s="40"/>
      <c r="F185" s="241" t="s">
        <v>557</v>
      </c>
      <c r="G185" s="40"/>
      <c r="H185" s="40"/>
      <c r="I185" s="242"/>
      <c r="J185" s="40"/>
      <c r="K185" s="40"/>
      <c r="L185" s="44"/>
      <c r="M185" s="243"/>
      <c r="N185" s="244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159</v>
      </c>
      <c r="AU185" s="17" t="s">
        <v>82</v>
      </c>
    </row>
    <row r="186" s="14" customFormat="1">
      <c r="A186" s="14"/>
      <c r="B186" s="256"/>
      <c r="C186" s="257"/>
      <c r="D186" s="240" t="s">
        <v>172</v>
      </c>
      <c r="E186" s="258" t="s">
        <v>1</v>
      </c>
      <c r="F186" s="259" t="s">
        <v>558</v>
      </c>
      <c r="G186" s="257"/>
      <c r="H186" s="260">
        <v>397.48000000000002</v>
      </c>
      <c r="I186" s="261"/>
      <c r="J186" s="257"/>
      <c r="K186" s="257"/>
      <c r="L186" s="262"/>
      <c r="M186" s="263"/>
      <c r="N186" s="264"/>
      <c r="O186" s="264"/>
      <c r="P186" s="264"/>
      <c r="Q186" s="264"/>
      <c r="R186" s="264"/>
      <c r="S186" s="264"/>
      <c r="T186" s="26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6" t="s">
        <v>172</v>
      </c>
      <c r="AU186" s="266" t="s">
        <v>82</v>
      </c>
      <c r="AV186" s="14" t="s">
        <v>82</v>
      </c>
      <c r="AW186" s="14" t="s">
        <v>30</v>
      </c>
      <c r="AX186" s="14" t="s">
        <v>73</v>
      </c>
      <c r="AY186" s="266" t="s">
        <v>150</v>
      </c>
    </row>
    <row r="187" s="15" customFormat="1">
      <c r="A187" s="15"/>
      <c r="B187" s="267"/>
      <c r="C187" s="268"/>
      <c r="D187" s="240" t="s">
        <v>172</v>
      </c>
      <c r="E187" s="269" t="s">
        <v>1</v>
      </c>
      <c r="F187" s="270" t="s">
        <v>204</v>
      </c>
      <c r="G187" s="268"/>
      <c r="H187" s="271">
        <v>397.48000000000002</v>
      </c>
      <c r="I187" s="272"/>
      <c r="J187" s="268"/>
      <c r="K187" s="268"/>
      <c r="L187" s="273"/>
      <c r="M187" s="274"/>
      <c r="N187" s="275"/>
      <c r="O187" s="275"/>
      <c r="P187" s="275"/>
      <c r="Q187" s="275"/>
      <c r="R187" s="275"/>
      <c r="S187" s="275"/>
      <c r="T187" s="27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7" t="s">
        <v>172</v>
      </c>
      <c r="AU187" s="277" t="s">
        <v>82</v>
      </c>
      <c r="AV187" s="15" t="s">
        <v>157</v>
      </c>
      <c r="AW187" s="15" t="s">
        <v>30</v>
      </c>
      <c r="AX187" s="15" t="s">
        <v>80</v>
      </c>
      <c r="AY187" s="277" t="s">
        <v>150</v>
      </c>
    </row>
    <row r="188" s="2" customFormat="1">
      <c r="A188" s="38"/>
      <c r="B188" s="39"/>
      <c r="C188" s="227" t="s">
        <v>205</v>
      </c>
      <c r="D188" s="227" t="s">
        <v>152</v>
      </c>
      <c r="E188" s="228" t="s">
        <v>559</v>
      </c>
      <c r="F188" s="229" t="s">
        <v>560</v>
      </c>
      <c r="G188" s="230" t="s">
        <v>167</v>
      </c>
      <c r="H188" s="231">
        <v>1</v>
      </c>
      <c r="I188" s="232"/>
      <c r="J188" s="233">
        <f>ROUND(I188*H188,2)</f>
        <v>0</v>
      </c>
      <c r="K188" s="229" t="s">
        <v>156</v>
      </c>
      <c r="L188" s="44"/>
      <c r="M188" s="234" t="s">
        <v>1</v>
      </c>
      <c r="N188" s="235" t="s">
        <v>38</v>
      </c>
      <c r="O188" s="91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8" t="s">
        <v>157</v>
      </c>
      <c r="AT188" s="238" t="s">
        <v>152</v>
      </c>
      <c r="AU188" s="238" t="s">
        <v>82</v>
      </c>
      <c r="AY188" s="17" t="s">
        <v>150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7" t="s">
        <v>80</v>
      </c>
      <c r="BK188" s="239">
        <f>ROUND(I188*H188,2)</f>
        <v>0</v>
      </c>
      <c r="BL188" s="17" t="s">
        <v>157</v>
      </c>
      <c r="BM188" s="238" t="s">
        <v>561</v>
      </c>
    </row>
    <row r="189" s="2" customFormat="1">
      <c r="A189" s="38"/>
      <c r="B189" s="39"/>
      <c r="C189" s="40"/>
      <c r="D189" s="240" t="s">
        <v>159</v>
      </c>
      <c r="E189" s="40"/>
      <c r="F189" s="241" t="s">
        <v>562</v>
      </c>
      <c r="G189" s="40"/>
      <c r="H189" s="40"/>
      <c r="I189" s="242"/>
      <c r="J189" s="40"/>
      <c r="K189" s="40"/>
      <c r="L189" s="44"/>
      <c r="M189" s="243"/>
      <c r="N189" s="244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159</v>
      </c>
      <c r="AU189" s="17" t="s">
        <v>82</v>
      </c>
    </row>
    <row r="190" s="14" customFormat="1">
      <c r="A190" s="14"/>
      <c r="B190" s="256"/>
      <c r="C190" s="257"/>
      <c r="D190" s="240" t="s">
        <v>172</v>
      </c>
      <c r="E190" s="258" t="s">
        <v>1</v>
      </c>
      <c r="F190" s="259" t="s">
        <v>80</v>
      </c>
      <c r="G190" s="257"/>
      <c r="H190" s="260">
        <v>1</v>
      </c>
      <c r="I190" s="261"/>
      <c r="J190" s="257"/>
      <c r="K190" s="257"/>
      <c r="L190" s="262"/>
      <c r="M190" s="263"/>
      <c r="N190" s="264"/>
      <c r="O190" s="264"/>
      <c r="P190" s="264"/>
      <c r="Q190" s="264"/>
      <c r="R190" s="264"/>
      <c r="S190" s="264"/>
      <c r="T190" s="26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6" t="s">
        <v>172</v>
      </c>
      <c r="AU190" s="266" t="s">
        <v>82</v>
      </c>
      <c r="AV190" s="14" t="s">
        <v>82</v>
      </c>
      <c r="AW190" s="14" t="s">
        <v>30</v>
      </c>
      <c r="AX190" s="14" t="s">
        <v>73</v>
      </c>
      <c r="AY190" s="266" t="s">
        <v>150</v>
      </c>
    </row>
    <row r="191" s="15" customFormat="1">
      <c r="A191" s="15"/>
      <c r="B191" s="267"/>
      <c r="C191" s="268"/>
      <c r="D191" s="240" t="s">
        <v>172</v>
      </c>
      <c r="E191" s="269" t="s">
        <v>1</v>
      </c>
      <c r="F191" s="270" t="s">
        <v>204</v>
      </c>
      <c r="G191" s="268"/>
      <c r="H191" s="271">
        <v>1</v>
      </c>
      <c r="I191" s="272"/>
      <c r="J191" s="268"/>
      <c r="K191" s="268"/>
      <c r="L191" s="273"/>
      <c r="M191" s="274"/>
      <c r="N191" s="275"/>
      <c r="O191" s="275"/>
      <c r="P191" s="275"/>
      <c r="Q191" s="275"/>
      <c r="R191" s="275"/>
      <c r="S191" s="275"/>
      <c r="T191" s="276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7" t="s">
        <v>172</v>
      </c>
      <c r="AU191" s="277" t="s">
        <v>82</v>
      </c>
      <c r="AV191" s="15" t="s">
        <v>157</v>
      </c>
      <c r="AW191" s="15" t="s">
        <v>30</v>
      </c>
      <c r="AX191" s="15" t="s">
        <v>80</v>
      </c>
      <c r="AY191" s="277" t="s">
        <v>150</v>
      </c>
    </row>
    <row r="192" s="2" customFormat="1">
      <c r="A192" s="38"/>
      <c r="B192" s="39"/>
      <c r="C192" s="227" t="s">
        <v>233</v>
      </c>
      <c r="D192" s="227" t="s">
        <v>152</v>
      </c>
      <c r="E192" s="228" t="s">
        <v>563</v>
      </c>
      <c r="F192" s="229" t="s">
        <v>564</v>
      </c>
      <c r="G192" s="230" t="s">
        <v>177</v>
      </c>
      <c r="H192" s="231">
        <v>6.2679999999999998</v>
      </c>
      <c r="I192" s="232"/>
      <c r="J192" s="233">
        <f>ROUND(I192*H192,2)</f>
        <v>0</v>
      </c>
      <c r="K192" s="229" t="s">
        <v>156</v>
      </c>
      <c r="L192" s="44"/>
      <c r="M192" s="234" t="s">
        <v>1</v>
      </c>
      <c r="N192" s="235" t="s">
        <v>38</v>
      </c>
      <c r="O192" s="91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8" t="s">
        <v>157</v>
      </c>
      <c r="AT192" s="238" t="s">
        <v>152</v>
      </c>
      <c r="AU192" s="238" t="s">
        <v>82</v>
      </c>
      <c r="AY192" s="17" t="s">
        <v>150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7" t="s">
        <v>80</v>
      </c>
      <c r="BK192" s="239">
        <f>ROUND(I192*H192,2)</f>
        <v>0</v>
      </c>
      <c r="BL192" s="17" t="s">
        <v>157</v>
      </c>
      <c r="BM192" s="238" t="s">
        <v>565</v>
      </c>
    </row>
    <row r="193" s="2" customFormat="1">
      <c r="A193" s="38"/>
      <c r="B193" s="39"/>
      <c r="C193" s="40"/>
      <c r="D193" s="240" t="s">
        <v>159</v>
      </c>
      <c r="E193" s="40"/>
      <c r="F193" s="241" t="s">
        <v>566</v>
      </c>
      <c r="G193" s="40"/>
      <c r="H193" s="40"/>
      <c r="I193" s="242"/>
      <c r="J193" s="40"/>
      <c r="K193" s="40"/>
      <c r="L193" s="44"/>
      <c r="M193" s="243"/>
      <c r="N193" s="244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159</v>
      </c>
      <c r="AU193" s="17" t="s">
        <v>82</v>
      </c>
    </row>
    <row r="194" s="13" customFormat="1">
      <c r="A194" s="13"/>
      <c r="B194" s="246"/>
      <c r="C194" s="247"/>
      <c r="D194" s="240" t="s">
        <v>172</v>
      </c>
      <c r="E194" s="248" t="s">
        <v>1</v>
      </c>
      <c r="F194" s="249" t="s">
        <v>523</v>
      </c>
      <c r="G194" s="247"/>
      <c r="H194" s="248" t="s">
        <v>1</v>
      </c>
      <c r="I194" s="250"/>
      <c r="J194" s="247"/>
      <c r="K194" s="247"/>
      <c r="L194" s="251"/>
      <c r="M194" s="252"/>
      <c r="N194" s="253"/>
      <c r="O194" s="253"/>
      <c r="P194" s="253"/>
      <c r="Q194" s="253"/>
      <c r="R194" s="253"/>
      <c r="S194" s="253"/>
      <c r="T194" s="25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5" t="s">
        <v>172</v>
      </c>
      <c r="AU194" s="255" t="s">
        <v>82</v>
      </c>
      <c r="AV194" s="13" t="s">
        <v>80</v>
      </c>
      <c r="AW194" s="13" t="s">
        <v>30</v>
      </c>
      <c r="AX194" s="13" t="s">
        <v>73</v>
      </c>
      <c r="AY194" s="255" t="s">
        <v>150</v>
      </c>
    </row>
    <row r="195" s="14" customFormat="1">
      <c r="A195" s="14"/>
      <c r="B195" s="256"/>
      <c r="C195" s="257"/>
      <c r="D195" s="240" t="s">
        <v>172</v>
      </c>
      <c r="E195" s="258" t="s">
        <v>1</v>
      </c>
      <c r="F195" s="259" t="s">
        <v>567</v>
      </c>
      <c r="G195" s="257"/>
      <c r="H195" s="260">
        <v>6.2679999999999998</v>
      </c>
      <c r="I195" s="261"/>
      <c r="J195" s="257"/>
      <c r="K195" s="257"/>
      <c r="L195" s="262"/>
      <c r="M195" s="263"/>
      <c r="N195" s="264"/>
      <c r="O195" s="264"/>
      <c r="P195" s="264"/>
      <c r="Q195" s="264"/>
      <c r="R195" s="264"/>
      <c r="S195" s="264"/>
      <c r="T195" s="26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6" t="s">
        <v>172</v>
      </c>
      <c r="AU195" s="266" t="s">
        <v>82</v>
      </c>
      <c r="AV195" s="14" t="s">
        <v>82</v>
      </c>
      <c r="AW195" s="14" t="s">
        <v>30</v>
      </c>
      <c r="AX195" s="14" t="s">
        <v>73</v>
      </c>
      <c r="AY195" s="266" t="s">
        <v>150</v>
      </c>
    </row>
    <row r="196" s="15" customFormat="1">
      <c r="A196" s="15"/>
      <c r="B196" s="267"/>
      <c r="C196" s="268"/>
      <c r="D196" s="240" t="s">
        <v>172</v>
      </c>
      <c r="E196" s="269" t="s">
        <v>1</v>
      </c>
      <c r="F196" s="270" t="s">
        <v>204</v>
      </c>
      <c r="G196" s="268"/>
      <c r="H196" s="271">
        <v>6.2679999999999998</v>
      </c>
      <c r="I196" s="272"/>
      <c r="J196" s="268"/>
      <c r="K196" s="268"/>
      <c r="L196" s="273"/>
      <c r="M196" s="274"/>
      <c r="N196" s="275"/>
      <c r="O196" s="275"/>
      <c r="P196" s="275"/>
      <c r="Q196" s="275"/>
      <c r="R196" s="275"/>
      <c r="S196" s="275"/>
      <c r="T196" s="27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7" t="s">
        <v>172</v>
      </c>
      <c r="AU196" s="277" t="s">
        <v>82</v>
      </c>
      <c r="AV196" s="15" t="s">
        <v>157</v>
      </c>
      <c r="AW196" s="15" t="s">
        <v>30</v>
      </c>
      <c r="AX196" s="15" t="s">
        <v>80</v>
      </c>
      <c r="AY196" s="277" t="s">
        <v>150</v>
      </c>
    </row>
    <row r="197" s="2" customFormat="1" ht="33" customHeight="1">
      <c r="A197" s="38"/>
      <c r="B197" s="39"/>
      <c r="C197" s="227" t="s">
        <v>238</v>
      </c>
      <c r="D197" s="227" t="s">
        <v>152</v>
      </c>
      <c r="E197" s="228" t="s">
        <v>568</v>
      </c>
      <c r="F197" s="229" t="s">
        <v>569</v>
      </c>
      <c r="G197" s="230" t="s">
        <v>184</v>
      </c>
      <c r="H197" s="231">
        <v>39.747999999999998</v>
      </c>
      <c r="I197" s="232"/>
      <c r="J197" s="233">
        <f>ROUND(I197*H197,2)</f>
        <v>0</v>
      </c>
      <c r="K197" s="229" t="s">
        <v>156</v>
      </c>
      <c r="L197" s="44"/>
      <c r="M197" s="234" t="s">
        <v>1</v>
      </c>
      <c r="N197" s="235" t="s">
        <v>38</v>
      </c>
      <c r="O197" s="91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8" t="s">
        <v>157</v>
      </c>
      <c r="AT197" s="238" t="s">
        <v>152</v>
      </c>
      <c r="AU197" s="238" t="s">
        <v>82</v>
      </c>
      <c r="AY197" s="17" t="s">
        <v>150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7" t="s">
        <v>80</v>
      </c>
      <c r="BK197" s="239">
        <f>ROUND(I197*H197,2)</f>
        <v>0</v>
      </c>
      <c r="BL197" s="17" t="s">
        <v>157</v>
      </c>
      <c r="BM197" s="238" t="s">
        <v>570</v>
      </c>
    </row>
    <row r="198" s="2" customFormat="1">
      <c r="A198" s="38"/>
      <c r="B198" s="39"/>
      <c r="C198" s="40"/>
      <c r="D198" s="240" t="s">
        <v>159</v>
      </c>
      <c r="E198" s="40"/>
      <c r="F198" s="241" t="s">
        <v>336</v>
      </c>
      <c r="G198" s="40"/>
      <c r="H198" s="40"/>
      <c r="I198" s="242"/>
      <c r="J198" s="40"/>
      <c r="K198" s="40"/>
      <c r="L198" s="44"/>
      <c r="M198" s="243"/>
      <c r="N198" s="244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159</v>
      </c>
      <c r="AU198" s="17" t="s">
        <v>82</v>
      </c>
    </row>
    <row r="199" s="14" customFormat="1">
      <c r="A199" s="14"/>
      <c r="B199" s="256"/>
      <c r="C199" s="257"/>
      <c r="D199" s="240" t="s">
        <v>172</v>
      </c>
      <c r="E199" s="258" t="s">
        <v>1</v>
      </c>
      <c r="F199" s="259" t="s">
        <v>571</v>
      </c>
      <c r="G199" s="257"/>
      <c r="H199" s="260">
        <v>39.747999999999998</v>
      </c>
      <c r="I199" s="261"/>
      <c r="J199" s="257"/>
      <c r="K199" s="257"/>
      <c r="L199" s="262"/>
      <c r="M199" s="263"/>
      <c r="N199" s="264"/>
      <c r="O199" s="264"/>
      <c r="P199" s="264"/>
      <c r="Q199" s="264"/>
      <c r="R199" s="264"/>
      <c r="S199" s="264"/>
      <c r="T199" s="26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6" t="s">
        <v>172</v>
      </c>
      <c r="AU199" s="266" t="s">
        <v>82</v>
      </c>
      <c r="AV199" s="14" t="s">
        <v>82</v>
      </c>
      <c r="AW199" s="14" t="s">
        <v>30</v>
      </c>
      <c r="AX199" s="14" t="s">
        <v>80</v>
      </c>
      <c r="AY199" s="266" t="s">
        <v>150</v>
      </c>
    </row>
    <row r="200" s="2" customFormat="1">
      <c r="A200" s="38"/>
      <c r="B200" s="39"/>
      <c r="C200" s="227" t="s">
        <v>245</v>
      </c>
      <c r="D200" s="227" t="s">
        <v>152</v>
      </c>
      <c r="E200" s="228" t="s">
        <v>572</v>
      </c>
      <c r="F200" s="229" t="s">
        <v>573</v>
      </c>
      <c r="G200" s="230" t="s">
        <v>167</v>
      </c>
      <c r="H200" s="231">
        <v>28.015000000000001</v>
      </c>
      <c r="I200" s="232"/>
      <c r="J200" s="233">
        <f>ROUND(I200*H200,2)</f>
        <v>0</v>
      </c>
      <c r="K200" s="229" t="s">
        <v>156</v>
      </c>
      <c r="L200" s="44"/>
      <c r="M200" s="234" t="s">
        <v>1</v>
      </c>
      <c r="N200" s="235" t="s">
        <v>38</v>
      </c>
      <c r="O200" s="91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8" t="s">
        <v>157</v>
      </c>
      <c r="AT200" s="238" t="s">
        <v>152</v>
      </c>
      <c r="AU200" s="238" t="s">
        <v>82</v>
      </c>
      <c r="AY200" s="17" t="s">
        <v>150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7" t="s">
        <v>80</v>
      </c>
      <c r="BK200" s="239">
        <f>ROUND(I200*H200,2)</f>
        <v>0</v>
      </c>
      <c r="BL200" s="17" t="s">
        <v>157</v>
      </c>
      <c r="BM200" s="238" t="s">
        <v>574</v>
      </c>
    </row>
    <row r="201" s="2" customFormat="1">
      <c r="A201" s="38"/>
      <c r="B201" s="39"/>
      <c r="C201" s="40"/>
      <c r="D201" s="240" t="s">
        <v>159</v>
      </c>
      <c r="E201" s="40"/>
      <c r="F201" s="241" t="s">
        <v>575</v>
      </c>
      <c r="G201" s="40"/>
      <c r="H201" s="40"/>
      <c r="I201" s="242"/>
      <c r="J201" s="40"/>
      <c r="K201" s="40"/>
      <c r="L201" s="44"/>
      <c r="M201" s="243"/>
      <c r="N201" s="244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159</v>
      </c>
      <c r="AU201" s="17" t="s">
        <v>82</v>
      </c>
    </row>
    <row r="202" s="13" customFormat="1">
      <c r="A202" s="13"/>
      <c r="B202" s="246"/>
      <c r="C202" s="247"/>
      <c r="D202" s="240" t="s">
        <v>172</v>
      </c>
      <c r="E202" s="248" t="s">
        <v>1</v>
      </c>
      <c r="F202" s="249" t="s">
        <v>576</v>
      </c>
      <c r="G202" s="247"/>
      <c r="H202" s="248" t="s">
        <v>1</v>
      </c>
      <c r="I202" s="250"/>
      <c r="J202" s="247"/>
      <c r="K202" s="247"/>
      <c r="L202" s="251"/>
      <c r="M202" s="252"/>
      <c r="N202" s="253"/>
      <c r="O202" s="253"/>
      <c r="P202" s="253"/>
      <c r="Q202" s="253"/>
      <c r="R202" s="253"/>
      <c r="S202" s="253"/>
      <c r="T202" s="25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5" t="s">
        <v>172</v>
      </c>
      <c r="AU202" s="255" t="s">
        <v>82</v>
      </c>
      <c r="AV202" s="13" t="s">
        <v>80</v>
      </c>
      <c r="AW202" s="13" t="s">
        <v>30</v>
      </c>
      <c r="AX202" s="13" t="s">
        <v>73</v>
      </c>
      <c r="AY202" s="255" t="s">
        <v>150</v>
      </c>
    </row>
    <row r="203" s="14" customFormat="1">
      <c r="A203" s="14"/>
      <c r="B203" s="256"/>
      <c r="C203" s="257"/>
      <c r="D203" s="240" t="s">
        <v>172</v>
      </c>
      <c r="E203" s="258" t="s">
        <v>1</v>
      </c>
      <c r="F203" s="259" t="s">
        <v>577</v>
      </c>
      <c r="G203" s="257"/>
      <c r="H203" s="260">
        <v>15.515000000000001</v>
      </c>
      <c r="I203" s="261"/>
      <c r="J203" s="257"/>
      <c r="K203" s="257"/>
      <c r="L203" s="262"/>
      <c r="M203" s="263"/>
      <c r="N203" s="264"/>
      <c r="O203" s="264"/>
      <c r="P203" s="264"/>
      <c r="Q203" s="264"/>
      <c r="R203" s="264"/>
      <c r="S203" s="264"/>
      <c r="T203" s="26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6" t="s">
        <v>172</v>
      </c>
      <c r="AU203" s="266" t="s">
        <v>82</v>
      </c>
      <c r="AV203" s="14" t="s">
        <v>82</v>
      </c>
      <c r="AW203" s="14" t="s">
        <v>30</v>
      </c>
      <c r="AX203" s="14" t="s">
        <v>73</v>
      </c>
      <c r="AY203" s="266" t="s">
        <v>150</v>
      </c>
    </row>
    <row r="204" s="13" customFormat="1">
      <c r="A204" s="13"/>
      <c r="B204" s="246"/>
      <c r="C204" s="247"/>
      <c r="D204" s="240" t="s">
        <v>172</v>
      </c>
      <c r="E204" s="248" t="s">
        <v>1</v>
      </c>
      <c r="F204" s="249" t="s">
        <v>528</v>
      </c>
      <c r="G204" s="247"/>
      <c r="H204" s="248" t="s">
        <v>1</v>
      </c>
      <c r="I204" s="250"/>
      <c r="J204" s="247"/>
      <c r="K204" s="247"/>
      <c r="L204" s="251"/>
      <c r="M204" s="252"/>
      <c r="N204" s="253"/>
      <c r="O204" s="253"/>
      <c r="P204" s="253"/>
      <c r="Q204" s="253"/>
      <c r="R204" s="253"/>
      <c r="S204" s="253"/>
      <c r="T204" s="25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5" t="s">
        <v>172</v>
      </c>
      <c r="AU204" s="255" t="s">
        <v>82</v>
      </c>
      <c r="AV204" s="13" t="s">
        <v>80</v>
      </c>
      <c r="AW204" s="13" t="s">
        <v>30</v>
      </c>
      <c r="AX204" s="13" t="s">
        <v>73</v>
      </c>
      <c r="AY204" s="255" t="s">
        <v>150</v>
      </c>
    </row>
    <row r="205" s="14" customFormat="1">
      <c r="A205" s="14"/>
      <c r="B205" s="256"/>
      <c r="C205" s="257"/>
      <c r="D205" s="240" t="s">
        <v>172</v>
      </c>
      <c r="E205" s="258" t="s">
        <v>1</v>
      </c>
      <c r="F205" s="259" t="s">
        <v>529</v>
      </c>
      <c r="G205" s="257"/>
      <c r="H205" s="260">
        <v>18.5</v>
      </c>
      <c r="I205" s="261"/>
      <c r="J205" s="257"/>
      <c r="K205" s="257"/>
      <c r="L205" s="262"/>
      <c r="M205" s="263"/>
      <c r="N205" s="264"/>
      <c r="O205" s="264"/>
      <c r="P205" s="264"/>
      <c r="Q205" s="264"/>
      <c r="R205" s="264"/>
      <c r="S205" s="264"/>
      <c r="T205" s="26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6" t="s">
        <v>172</v>
      </c>
      <c r="AU205" s="266" t="s">
        <v>82</v>
      </c>
      <c r="AV205" s="14" t="s">
        <v>82</v>
      </c>
      <c r="AW205" s="14" t="s">
        <v>30</v>
      </c>
      <c r="AX205" s="14" t="s">
        <v>73</v>
      </c>
      <c r="AY205" s="266" t="s">
        <v>150</v>
      </c>
    </row>
    <row r="206" s="13" customFormat="1">
      <c r="A206" s="13"/>
      <c r="B206" s="246"/>
      <c r="C206" s="247"/>
      <c r="D206" s="240" t="s">
        <v>172</v>
      </c>
      <c r="E206" s="248" t="s">
        <v>1</v>
      </c>
      <c r="F206" s="249" t="s">
        <v>578</v>
      </c>
      <c r="G206" s="247"/>
      <c r="H206" s="248" t="s">
        <v>1</v>
      </c>
      <c r="I206" s="250"/>
      <c r="J206" s="247"/>
      <c r="K206" s="247"/>
      <c r="L206" s="251"/>
      <c r="M206" s="252"/>
      <c r="N206" s="253"/>
      <c r="O206" s="253"/>
      <c r="P206" s="253"/>
      <c r="Q206" s="253"/>
      <c r="R206" s="253"/>
      <c r="S206" s="253"/>
      <c r="T206" s="25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5" t="s">
        <v>172</v>
      </c>
      <c r="AU206" s="255" t="s">
        <v>82</v>
      </c>
      <c r="AV206" s="13" t="s">
        <v>80</v>
      </c>
      <c r="AW206" s="13" t="s">
        <v>30</v>
      </c>
      <c r="AX206" s="13" t="s">
        <v>73</v>
      </c>
      <c r="AY206" s="255" t="s">
        <v>150</v>
      </c>
    </row>
    <row r="207" s="14" customFormat="1">
      <c r="A207" s="14"/>
      <c r="B207" s="256"/>
      <c r="C207" s="257"/>
      <c r="D207" s="240" t="s">
        <v>172</v>
      </c>
      <c r="E207" s="258" t="s">
        <v>1</v>
      </c>
      <c r="F207" s="259" t="s">
        <v>579</v>
      </c>
      <c r="G207" s="257"/>
      <c r="H207" s="260">
        <v>-6</v>
      </c>
      <c r="I207" s="261"/>
      <c r="J207" s="257"/>
      <c r="K207" s="257"/>
      <c r="L207" s="262"/>
      <c r="M207" s="263"/>
      <c r="N207" s="264"/>
      <c r="O207" s="264"/>
      <c r="P207" s="264"/>
      <c r="Q207" s="264"/>
      <c r="R207" s="264"/>
      <c r="S207" s="264"/>
      <c r="T207" s="26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6" t="s">
        <v>172</v>
      </c>
      <c r="AU207" s="266" t="s">
        <v>82</v>
      </c>
      <c r="AV207" s="14" t="s">
        <v>82</v>
      </c>
      <c r="AW207" s="14" t="s">
        <v>30</v>
      </c>
      <c r="AX207" s="14" t="s">
        <v>73</v>
      </c>
      <c r="AY207" s="266" t="s">
        <v>150</v>
      </c>
    </row>
    <row r="208" s="15" customFormat="1">
      <c r="A208" s="15"/>
      <c r="B208" s="267"/>
      <c r="C208" s="268"/>
      <c r="D208" s="240" t="s">
        <v>172</v>
      </c>
      <c r="E208" s="269" t="s">
        <v>1</v>
      </c>
      <c r="F208" s="270" t="s">
        <v>204</v>
      </c>
      <c r="G208" s="268"/>
      <c r="H208" s="271">
        <v>28.015000000000001</v>
      </c>
      <c r="I208" s="272"/>
      <c r="J208" s="268"/>
      <c r="K208" s="268"/>
      <c r="L208" s="273"/>
      <c r="M208" s="274"/>
      <c r="N208" s="275"/>
      <c r="O208" s="275"/>
      <c r="P208" s="275"/>
      <c r="Q208" s="275"/>
      <c r="R208" s="275"/>
      <c r="S208" s="275"/>
      <c r="T208" s="27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7" t="s">
        <v>172</v>
      </c>
      <c r="AU208" s="277" t="s">
        <v>82</v>
      </c>
      <c r="AV208" s="15" t="s">
        <v>157</v>
      </c>
      <c r="AW208" s="15" t="s">
        <v>30</v>
      </c>
      <c r="AX208" s="15" t="s">
        <v>80</v>
      </c>
      <c r="AY208" s="277" t="s">
        <v>150</v>
      </c>
    </row>
    <row r="209" s="2" customFormat="1" ht="16.5" customHeight="1">
      <c r="A209" s="38"/>
      <c r="B209" s="39"/>
      <c r="C209" s="278" t="s">
        <v>251</v>
      </c>
      <c r="D209" s="278" t="s">
        <v>268</v>
      </c>
      <c r="E209" s="279" t="s">
        <v>580</v>
      </c>
      <c r="F209" s="280" t="s">
        <v>581</v>
      </c>
      <c r="G209" s="281" t="s">
        <v>184</v>
      </c>
      <c r="H209" s="282">
        <v>53.228999999999999</v>
      </c>
      <c r="I209" s="283"/>
      <c r="J209" s="284">
        <f>ROUND(I209*H209,2)</f>
        <v>0</v>
      </c>
      <c r="K209" s="280" t="s">
        <v>156</v>
      </c>
      <c r="L209" s="285"/>
      <c r="M209" s="286" t="s">
        <v>1</v>
      </c>
      <c r="N209" s="287" t="s">
        <v>38</v>
      </c>
      <c r="O209" s="91"/>
      <c r="P209" s="236">
        <f>O209*H209</f>
        <v>0</v>
      </c>
      <c r="Q209" s="236">
        <v>1</v>
      </c>
      <c r="R209" s="236">
        <f>Q209*H209</f>
        <v>53.228999999999999</v>
      </c>
      <c r="S209" s="236">
        <v>0</v>
      </c>
      <c r="T209" s="23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8" t="s">
        <v>213</v>
      </c>
      <c r="AT209" s="238" t="s">
        <v>268</v>
      </c>
      <c r="AU209" s="238" t="s">
        <v>82</v>
      </c>
      <c r="AY209" s="17" t="s">
        <v>150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7" t="s">
        <v>80</v>
      </c>
      <c r="BK209" s="239">
        <f>ROUND(I209*H209,2)</f>
        <v>0</v>
      </c>
      <c r="BL209" s="17" t="s">
        <v>157</v>
      </c>
      <c r="BM209" s="238" t="s">
        <v>582</v>
      </c>
    </row>
    <row r="210" s="2" customFormat="1">
      <c r="A210" s="38"/>
      <c r="B210" s="39"/>
      <c r="C210" s="40"/>
      <c r="D210" s="240" t="s">
        <v>159</v>
      </c>
      <c r="E210" s="40"/>
      <c r="F210" s="241" t="s">
        <v>581</v>
      </c>
      <c r="G210" s="40"/>
      <c r="H210" s="40"/>
      <c r="I210" s="242"/>
      <c r="J210" s="40"/>
      <c r="K210" s="40"/>
      <c r="L210" s="44"/>
      <c r="M210" s="243"/>
      <c r="N210" s="244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159</v>
      </c>
      <c r="AU210" s="17" t="s">
        <v>82</v>
      </c>
    </row>
    <row r="211" s="14" customFormat="1">
      <c r="A211" s="14"/>
      <c r="B211" s="256"/>
      <c r="C211" s="257"/>
      <c r="D211" s="240" t="s">
        <v>172</v>
      </c>
      <c r="E211" s="258" t="s">
        <v>1</v>
      </c>
      <c r="F211" s="259" t="s">
        <v>583</v>
      </c>
      <c r="G211" s="257"/>
      <c r="H211" s="260">
        <v>53.228999999999999</v>
      </c>
      <c r="I211" s="261"/>
      <c r="J211" s="257"/>
      <c r="K211" s="257"/>
      <c r="L211" s="262"/>
      <c r="M211" s="263"/>
      <c r="N211" s="264"/>
      <c r="O211" s="264"/>
      <c r="P211" s="264"/>
      <c r="Q211" s="264"/>
      <c r="R211" s="264"/>
      <c r="S211" s="264"/>
      <c r="T211" s="26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6" t="s">
        <v>172</v>
      </c>
      <c r="AU211" s="266" t="s">
        <v>82</v>
      </c>
      <c r="AV211" s="14" t="s">
        <v>82</v>
      </c>
      <c r="AW211" s="14" t="s">
        <v>30</v>
      </c>
      <c r="AX211" s="14" t="s">
        <v>80</v>
      </c>
      <c r="AY211" s="266" t="s">
        <v>150</v>
      </c>
    </row>
    <row r="212" s="2" customFormat="1">
      <c r="A212" s="38"/>
      <c r="B212" s="39"/>
      <c r="C212" s="227" t="s">
        <v>256</v>
      </c>
      <c r="D212" s="227" t="s">
        <v>152</v>
      </c>
      <c r="E212" s="228" t="s">
        <v>584</v>
      </c>
      <c r="F212" s="229" t="s">
        <v>585</v>
      </c>
      <c r="G212" s="230" t="s">
        <v>177</v>
      </c>
      <c r="H212" s="231">
        <v>24.565000000000001</v>
      </c>
      <c r="I212" s="232"/>
      <c r="J212" s="233">
        <f>ROUND(I212*H212,2)</f>
        <v>0</v>
      </c>
      <c r="K212" s="229" t="s">
        <v>156</v>
      </c>
      <c r="L212" s="44"/>
      <c r="M212" s="234" t="s">
        <v>1</v>
      </c>
      <c r="N212" s="235" t="s">
        <v>38</v>
      </c>
      <c r="O212" s="91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8" t="s">
        <v>157</v>
      </c>
      <c r="AT212" s="238" t="s">
        <v>152</v>
      </c>
      <c r="AU212" s="238" t="s">
        <v>82</v>
      </c>
      <c r="AY212" s="17" t="s">
        <v>150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7" t="s">
        <v>80</v>
      </c>
      <c r="BK212" s="239">
        <f>ROUND(I212*H212,2)</f>
        <v>0</v>
      </c>
      <c r="BL212" s="17" t="s">
        <v>157</v>
      </c>
      <c r="BM212" s="238" t="s">
        <v>586</v>
      </c>
    </row>
    <row r="213" s="2" customFormat="1">
      <c r="A213" s="38"/>
      <c r="B213" s="39"/>
      <c r="C213" s="40"/>
      <c r="D213" s="240" t="s">
        <v>159</v>
      </c>
      <c r="E213" s="40"/>
      <c r="F213" s="241" t="s">
        <v>587</v>
      </c>
      <c r="G213" s="40"/>
      <c r="H213" s="40"/>
      <c r="I213" s="242"/>
      <c r="J213" s="40"/>
      <c r="K213" s="40"/>
      <c r="L213" s="44"/>
      <c r="M213" s="243"/>
      <c r="N213" s="244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159</v>
      </c>
      <c r="AU213" s="17" t="s">
        <v>82</v>
      </c>
    </row>
    <row r="214" s="13" customFormat="1">
      <c r="A214" s="13"/>
      <c r="B214" s="246"/>
      <c r="C214" s="247"/>
      <c r="D214" s="240" t="s">
        <v>172</v>
      </c>
      <c r="E214" s="248" t="s">
        <v>1</v>
      </c>
      <c r="F214" s="249" t="s">
        <v>523</v>
      </c>
      <c r="G214" s="247"/>
      <c r="H214" s="248" t="s">
        <v>1</v>
      </c>
      <c r="I214" s="250"/>
      <c r="J214" s="247"/>
      <c r="K214" s="247"/>
      <c r="L214" s="251"/>
      <c r="M214" s="252"/>
      <c r="N214" s="253"/>
      <c r="O214" s="253"/>
      <c r="P214" s="253"/>
      <c r="Q214" s="253"/>
      <c r="R214" s="253"/>
      <c r="S214" s="253"/>
      <c r="T214" s="25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5" t="s">
        <v>172</v>
      </c>
      <c r="AU214" s="255" t="s">
        <v>82</v>
      </c>
      <c r="AV214" s="13" t="s">
        <v>80</v>
      </c>
      <c r="AW214" s="13" t="s">
        <v>30</v>
      </c>
      <c r="AX214" s="13" t="s">
        <v>73</v>
      </c>
      <c r="AY214" s="255" t="s">
        <v>150</v>
      </c>
    </row>
    <row r="215" s="14" customFormat="1">
      <c r="A215" s="14"/>
      <c r="B215" s="256"/>
      <c r="C215" s="257"/>
      <c r="D215" s="240" t="s">
        <v>172</v>
      </c>
      <c r="E215" s="258" t="s">
        <v>1</v>
      </c>
      <c r="F215" s="259" t="s">
        <v>524</v>
      </c>
      <c r="G215" s="257"/>
      <c r="H215" s="260">
        <v>6.3250000000000002</v>
      </c>
      <c r="I215" s="261"/>
      <c r="J215" s="257"/>
      <c r="K215" s="257"/>
      <c r="L215" s="262"/>
      <c r="M215" s="263"/>
      <c r="N215" s="264"/>
      <c r="O215" s="264"/>
      <c r="P215" s="264"/>
      <c r="Q215" s="264"/>
      <c r="R215" s="264"/>
      <c r="S215" s="264"/>
      <c r="T215" s="26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6" t="s">
        <v>172</v>
      </c>
      <c r="AU215" s="266" t="s">
        <v>82</v>
      </c>
      <c r="AV215" s="14" t="s">
        <v>82</v>
      </c>
      <c r="AW215" s="14" t="s">
        <v>30</v>
      </c>
      <c r="AX215" s="14" t="s">
        <v>73</v>
      </c>
      <c r="AY215" s="266" t="s">
        <v>150</v>
      </c>
    </row>
    <row r="216" s="13" customFormat="1">
      <c r="A216" s="13"/>
      <c r="B216" s="246"/>
      <c r="C216" s="247"/>
      <c r="D216" s="240" t="s">
        <v>172</v>
      </c>
      <c r="E216" s="248" t="s">
        <v>1</v>
      </c>
      <c r="F216" s="249" t="s">
        <v>525</v>
      </c>
      <c r="G216" s="247"/>
      <c r="H216" s="248" t="s">
        <v>1</v>
      </c>
      <c r="I216" s="250"/>
      <c r="J216" s="247"/>
      <c r="K216" s="247"/>
      <c r="L216" s="251"/>
      <c r="M216" s="252"/>
      <c r="N216" s="253"/>
      <c r="O216" s="253"/>
      <c r="P216" s="253"/>
      <c r="Q216" s="253"/>
      <c r="R216" s="253"/>
      <c r="S216" s="253"/>
      <c r="T216" s="25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5" t="s">
        <v>172</v>
      </c>
      <c r="AU216" s="255" t="s">
        <v>82</v>
      </c>
      <c r="AV216" s="13" t="s">
        <v>80</v>
      </c>
      <c r="AW216" s="13" t="s">
        <v>30</v>
      </c>
      <c r="AX216" s="13" t="s">
        <v>73</v>
      </c>
      <c r="AY216" s="255" t="s">
        <v>150</v>
      </c>
    </row>
    <row r="217" s="14" customFormat="1">
      <c r="A217" s="14"/>
      <c r="B217" s="256"/>
      <c r="C217" s="257"/>
      <c r="D217" s="240" t="s">
        <v>172</v>
      </c>
      <c r="E217" s="258" t="s">
        <v>1</v>
      </c>
      <c r="F217" s="259" t="s">
        <v>526</v>
      </c>
      <c r="G217" s="257"/>
      <c r="H217" s="260">
        <v>18.239999999999998</v>
      </c>
      <c r="I217" s="261"/>
      <c r="J217" s="257"/>
      <c r="K217" s="257"/>
      <c r="L217" s="262"/>
      <c r="M217" s="263"/>
      <c r="N217" s="264"/>
      <c r="O217" s="264"/>
      <c r="P217" s="264"/>
      <c r="Q217" s="264"/>
      <c r="R217" s="264"/>
      <c r="S217" s="264"/>
      <c r="T217" s="26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6" t="s">
        <v>172</v>
      </c>
      <c r="AU217" s="266" t="s">
        <v>82</v>
      </c>
      <c r="AV217" s="14" t="s">
        <v>82</v>
      </c>
      <c r="AW217" s="14" t="s">
        <v>30</v>
      </c>
      <c r="AX217" s="14" t="s">
        <v>73</v>
      </c>
      <c r="AY217" s="266" t="s">
        <v>150</v>
      </c>
    </row>
    <row r="218" s="15" customFormat="1">
      <c r="A218" s="15"/>
      <c r="B218" s="267"/>
      <c r="C218" s="268"/>
      <c r="D218" s="240" t="s">
        <v>172</v>
      </c>
      <c r="E218" s="269" t="s">
        <v>1</v>
      </c>
      <c r="F218" s="270" t="s">
        <v>204</v>
      </c>
      <c r="G218" s="268"/>
      <c r="H218" s="271">
        <v>24.565000000000001</v>
      </c>
      <c r="I218" s="272"/>
      <c r="J218" s="268"/>
      <c r="K218" s="268"/>
      <c r="L218" s="273"/>
      <c r="M218" s="274"/>
      <c r="N218" s="275"/>
      <c r="O218" s="275"/>
      <c r="P218" s="275"/>
      <c r="Q218" s="275"/>
      <c r="R218" s="275"/>
      <c r="S218" s="275"/>
      <c r="T218" s="27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7" t="s">
        <v>172</v>
      </c>
      <c r="AU218" s="277" t="s">
        <v>82</v>
      </c>
      <c r="AV218" s="15" t="s">
        <v>157</v>
      </c>
      <c r="AW218" s="15" t="s">
        <v>30</v>
      </c>
      <c r="AX218" s="15" t="s">
        <v>80</v>
      </c>
      <c r="AY218" s="277" t="s">
        <v>150</v>
      </c>
    </row>
    <row r="219" s="2" customFormat="1">
      <c r="A219" s="38"/>
      <c r="B219" s="39"/>
      <c r="C219" s="227" t="s">
        <v>8</v>
      </c>
      <c r="D219" s="227" t="s">
        <v>152</v>
      </c>
      <c r="E219" s="228" t="s">
        <v>588</v>
      </c>
      <c r="F219" s="229" t="s">
        <v>589</v>
      </c>
      <c r="G219" s="230" t="s">
        <v>177</v>
      </c>
      <c r="H219" s="231">
        <v>24.565000000000001</v>
      </c>
      <c r="I219" s="232"/>
      <c r="J219" s="233">
        <f>ROUND(I219*H219,2)</f>
        <v>0</v>
      </c>
      <c r="K219" s="229" t="s">
        <v>156</v>
      </c>
      <c r="L219" s="44"/>
      <c r="M219" s="234" t="s">
        <v>1</v>
      </c>
      <c r="N219" s="235" t="s">
        <v>38</v>
      </c>
      <c r="O219" s="91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8" t="s">
        <v>157</v>
      </c>
      <c r="AT219" s="238" t="s">
        <v>152</v>
      </c>
      <c r="AU219" s="238" t="s">
        <v>82</v>
      </c>
      <c r="AY219" s="17" t="s">
        <v>150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7" t="s">
        <v>80</v>
      </c>
      <c r="BK219" s="239">
        <f>ROUND(I219*H219,2)</f>
        <v>0</v>
      </c>
      <c r="BL219" s="17" t="s">
        <v>157</v>
      </c>
      <c r="BM219" s="238" t="s">
        <v>590</v>
      </c>
    </row>
    <row r="220" s="2" customFormat="1">
      <c r="A220" s="38"/>
      <c r="B220" s="39"/>
      <c r="C220" s="40"/>
      <c r="D220" s="240" t="s">
        <v>159</v>
      </c>
      <c r="E220" s="40"/>
      <c r="F220" s="241" t="s">
        <v>591</v>
      </c>
      <c r="G220" s="40"/>
      <c r="H220" s="40"/>
      <c r="I220" s="242"/>
      <c r="J220" s="40"/>
      <c r="K220" s="40"/>
      <c r="L220" s="44"/>
      <c r="M220" s="243"/>
      <c r="N220" s="244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159</v>
      </c>
      <c r="AU220" s="17" t="s">
        <v>82</v>
      </c>
    </row>
    <row r="221" s="2" customFormat="1" ht="16.5" customHeight="1">
      <c r="A221" s="38"/>
      <c r="B221" s="39"/>
      <c r="C221" s="278" t="s">
        <v>267</v>
      </c>
      <c r="D221" s="278" t="s">
        <v>268</v>
      </c>
      <c r="E221" s="279" t="s">
        <v>592</v>
      </c>
      <c r="F221" s="280" t="s">
        <v>593</v>
      </c>
      <c r="G221" s="281" t="s">
        <v>594</v>
      </c>
      <c r="H221" s="282">
        <v>0.73699999999999999</v>
      </c>
      <c r="I221" s="283"/>
      <c r="J221" s="284">
        <f>ROUND(I221*H221,2)</f>
        <v>0</v>
      </c>
      <c r="K221" s="280" t="s">
        <v>156</v>
      </c>
      <c r="L221" s="285"/>
      <c r="M221" s="286" t="s">
        <v>1</v>
      </c>
      <c r="N221" s="287" t="s">
        <v>38</v>
      </c>
      <c r="O221" s="91"/>
      <c r="P221" s="236">
        <f>O221*H221</f>
        <v>0</v>
      </c>
      <c r="Q221" s="236">
        <v>0.001</v>
      </c>
      <c r="R221" s="236">
        <f>Q221*H221</f>
        <v>0.00073700000000000002</v>
      </c>
      <c r="S221" s="236">
        <v>0</v>
      </c>
      <c r="T221" s="23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8" t="s">
        <v>213</v>
      </c>
      <c r="AT221" s="238" t="s">
        <v>268</v>
      </c>
      <c r="AU221" s="238" t="s">
        <v>82</v>
      </c>
      <c r="AY221" s="17" t="s">
        <v>150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7" t="s">
        <v>80</v>
      </c>
      <c r="BK221" s="239">
        <f>ROUND(I221*H221,2)</f>
        <v>0</v>
      </c>
      <c r="BL221" s="17" t="s">
        <v>157</v>
      </c>
      <c r="BM221" s="238" t="s">
        <v>595</v>
      </c>
    </row>
    <row r="222" s="2" customFormat="1">
      <c r="A222" s="38"/>
      <c r="B222" s="39"/>
      <c r="C222" s="40"/>
      <c r="D222" s="240" t="s">
        <v>159</v>
      </c>
      <c r="E222" s="40"/>
      <c r="F222" s="241" t="s">
        <v>593</v>
      </c>
      <c r="G222" s="40"/>
      <c r="H222" s="40"/>
      <c r="I222" s="242"/>
      <c r="J222" s="40"/>
      <c r="K222" s="40"/>
      <c r="L222" s="44"/>
      <c r="M222" s="243"/>
      <c r="N222" s="244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159</v>
      </c>
      <c r="AU222" s="17" t="s">
        <v>82</v>
      </c>
    </row>
    <row r="223" s="14" customFormat="1">
      <c r="A223" s="14"/>
      <c r="B223" s="256"/>
      <c r="C223" s="257"/>
      <c r="D223" s="240" t="s">
        <v>172</v>
      </c>
      <c r="E223" s="258" t="s">
        <v>1</v>
      </c>
      <c r="F223" s="259" t="s">
        <v>596</v>
      </c>
      <c r="G223" s="257"/>
      <c r="H223" s="260">
        <v>0.73699999999999999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6" t="s">
        <v>172</v>
      </c>
      <c r="AU223" s="266" t="s">
        <v>82</v>
      </c>
      <c r="AV223" s="14" t="s">
        <v>82</v>
      </c>
      <c r="AW223" s="14" t="s">
        <v>30</v>
      </c>
      <c r="AX223" s="14" t="s">
        <v>73</v>
      </c>
      <c r="AY223" s="266" t="s">
        <v>150</v>
      </c>
    </row>
    <row r="224" s="15" customFormat="1">
      <c r="A224" s="15"/>
      <c r="B224" s="267"/>
      <c r="C224" s="268"/>
      <c r="D224" s="240" t="s">
        <v>172</v>
      </c>
      <c r="E224" s="269" t="s">
        <v>1</v>
      </c>
      <c r="F224" s="270" t="s">
        <v>204</v>
      </c>
      <c r="G224" s="268"/>
      <c r="H224" s="271">
        <v>0.73699999999999999</v>
      </c>
      <c r="I224" s="272"/>
      <c r="J224" s="268"/>
      <c r="K224" s="268"/>
      <c r="L224" s="273"/>
      <c r="M224" s="274"/>
      <c r="N224" s="275"/>
      <c r="O224" s="275"/>
      <c r="P224" s="275"/>
      <c r="Q224" s="275"/>
      <c r="R224" s="275"/>
      <c r="S224" s="275"/>
      <c r="T224" s="276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7" t="s">
        <v>172</v>
      </c>
      <c r="AU224" s="277" t="s">
        <v>82</v>
      </c>
      <c r="AV224" s="15" t="s">
        <v>157</v>
      </c>
      <c r="AW224" s="15" t="s">
        <v>30</v>
      </c>
      <c r="AX224" s="15" t="s">
        <v>80</v>
      </c>
      <c r="AY224" s="277" t="s">
        <v>150</v>
      </c>
    </row>
    <row r="225" s="2" customFormat="1">
      <c r="A225" s="38"/>
      <c r="B225" s="39"/>
      <c r="C225" s="227" t="s">
        <v>275</v>
      </c>
      <c r="D225" s="227" t="s">
        <v>152</v>
      </c>
      <c r="E225" s="228" t="s">
        <v>597</v>
      </c>
      <c r="F225" s="229" t="s">
        <v>598</v>
      </c>
      <c r="G225" s="230" t="s">
        <v>177</v>
      </c>
      <c r="H225" s="231">
        <v>24.565000000000001</v>
      </c>
      <c r="I225" s="232"/>
      <c r="J225" s="233">
        <f>ROUND(I225*H225,2)</f>
        <v>0</v>
      </c>
      <c r="K225" s="229" t="s">
        <v>156</v>
      </c>
      <c r="L225" s="44"/>
      <c r="M225" s="234" t="s">
        <v>1</v>
      </c>
      <c r="N225" s="235" t="s">
        <v>38</v>
      </c>
      <c r="O225" s="91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8" t="s">
        <v>157</v>
      </c>
      <c r="AT225" s="238" t="s">
        <v>152</v>
      </c>
      <c r="AU225" s="238" t="s">
        <v>82</v>
      </c>
      <c r="AY225" s="17" t="s">
        <v>150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7" t="s">
        <v>80</v>
      </c>
      <c r="BK225" s="239">
        <f>ROUND(I225*H225,2)</f>
        <v>0</v>
      </c>
      <c r="BL225" s="17" t="s">
        <v>157</v>
      </c>
      <c r="BM225" s="238" t="s">
        <v>599</v>
      </c>
    </row>
    <row r="226" s="2" customFormat="1">
      <c r="A226" s="38"/>
      <c r="B226" s="39"/>
      <c r="C226" s="40"/>
      <c r="D226" s="240" t="s">
        <v>159</v>
      </c>
      <c r="E226" s="40"/>
      <c r="F226" s="241" t="s">
        <v>600</v>
      </c>
      <c r="G226" s="40"/>
      <c r="H226" s="40"/>
      <c r="I226" s="242"/>
      <c r="J226" s="40"/>
      <c r="K226" s="40"/>
      <c r="L226" s="44"/>
      <c r="M226" s="243"/>
      <c r="N226" s="244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159</v>
      </c>
      <c r="AU226" s="17" t="s">
        <v>82</v>
      </c>
    </row>
    <row r="227" s="13" customFormat="1">
      <c r="A227" s="13"/>
      <c r="B227" s="246"/>
      <c r="C227" s="247"/>
      <c r="D227" s="240" t="s">
        <v>172</v>
      </c>
      <c r="E227" s="248" t="s">
        <v>1</v>
      </c>
      <c r="F227" s="249" t="s">
        <v>523</v>
      </c>
      <c r="G227" s="247"/>
      <c r="H227" s="248" t="s">
        <v>1</v>
      </c>
      <c r="I227" s="250"/>
      <c r="J227" s="247"/>
      <c r="K227" s="247"/>
      <c r="L227" s="251"/>
      <c r="M227" s="252"/>
      <c r="N227" s="253"/>
      <c r="O227" s="253"/>
      <c r="P227" s="253"/>
      <c r="Q227" s="253"/>
      <c r="R227" s="253"/>
      <c r="S227" s="253"/>
      <c r="T227" s="25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5" t="s">
        <v>172</v>
      </c>
      <c r="AU227" s="255" t="s">
        <v>82</v>
      </c>
      <c r="AV227" s="13" t="s">
        <v>80</v>
      </c>
      <c r="AW227" s="13" t="s">
        <v>30</v>
      </c>
      <c r="AX227" s="13" t="s">
        <v>73</v>
      </c>
      <c r="AY227" s="255" t="s">
        <v>150</v>
      </c>
    </row>
    <row r="228" s="14" customFormat="1">
      <c r="A228" s="14"/>
      <c r="B228" s="256"/>
      <c r="C228" s="257"/>
      <c r="D228" s="240" t="s">
        <v>172</v>
      </c>
      <c r="E228" s="258" t="s">
        <v>1</v>
      </c>
      <c r="F228" s="259" t="s">
        <v>524</v>
      </c>
      <c r="G228" s="257"/>
      <c r="H228" s="260">
        <v>6.3250000000000002</v>
      </c>
      <c r="I228" s="261"/>
      <c r="J228" s="257"/>
      <c r="K228" s="257"/>
      <c r="L228" s="262"/>
      <c r="M228" s="263"/>
      <c r="N228" s="264"/>
      <c r="O228" s="264"/>
      <c r="P228" s="264"/>
      <c r="Q228" s="264"/>
      <c r="R228" s="264"/>
      <c r="S228" s="264"/>
      <c r="T228" s="26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6" t="s">
        <v>172</v>
      </c>
      <c r="AU228" s="266" t="s">
        <v>82</v>
      </c>
      <c r="AV228" s="14" t="s">
        <v>82</v>
      </c>
      <c r="AW228" s="14" t="s">
        <v>30</v>
      </c>
      <c r="AX228" s="14" t="s">
        <v>73</v>
      </c>
      <c r="AY228" s="266" t="s">
        <v>150</v>
      </c>
    </row>
    <row r="229" s="13" customFormat="1">
      <c r="A229" s="13"/>
      <c r="B229" s="246"/>
      <c r="C229" s="247"/>
      <c r="D229" s="240" t="s">
        <v>172</v>
      </c>
      <c r="E229" s="248" t="s">
        <v>1</v>
      </c>
      <c r="F229" s="249" t="s">
        <v>525</v>
      </c>
      <c r="G229" s="247"/>
      <c r="H229" s="248" t="s">
        <v>1</v>
      </c>
      <c r="I229" s="250"/>
      <c r="J229" s="247"/>
      <c r="K229" s="247"/>
      <c r="L229" s="251"/>
      <c r="M229" s="252"/>
      <c r="N229" s="253"/>
      <c r="O229" s="253"/>
      <c r="P229" s="253"/>
      <c r="Q229" s="253"/>
      <c r="R229" s="253"/>
      <c r="S229" s="253"/>
      <c r="T229" s="25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5" t="s">
        <v>172</v>
      </c>
      <c r="AU229" s="255" t="s">
        <v>82</v>
      </c>
      <c r="AV229" s="13" t="s">
        <v>80</v>
      </c>
      <c r="AW229" s="13" t="s">
        <v>30</v>
      </c>
      <c r="AX229" s="13" t="s">
        <v>73</v>
      </c>
      <c r="AY229" s="255" t="s">
        <v>150</v>
      </c>
    </row>
    <row r="230" s="14" customFormat="1">
      <c r="A230" s="14"/>
      <c r="B230" s="256"/>
      <c r="C230" s="257"/>
      <c r="D230" s="240" t="s">
        <v>172</v>
      </c>
      <c r="E230" s="258" t="s">
        <v>1</v>
      </c>
      <c r="F230" s="259" t="s">
        <v>526</v>
      </c>
      <c r="G230" s="257"/>
      <c r="H230" s="260">
        <v>18.239999999999998</v>
      </c>
      <c r="I230" s="261"/>
      <c r="J230" s="257"/>
      <c r="K230" s="257"/>
      <c r="L230" s="262"/>
      <c r="M230" s="263"/>
      <c r="N230" s="264"/>
      <c r="O230" s="264"/>
      <c r="P230" s="264"/>
      <c r="Q230" s="264"/>
      <c r="R230" s="264"/>
      <c r="S230" s="264"/>
      <c r="T230" s="26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6" t="s">
        <v>172</v>
      </c>
      <c r="AU230" s="266" t="s">
        <v>82</v>
      </c>
      <c r="AV230" s="14" t="s">
        <v>82</v>
      </c>
      <c r="AW230" s="14" t="s">
        <v>30</v>
      </c>
      <c r="AX230" s="14" t="s">
        <v>73</v>
      </c>
      <c r="AY230" s="266" t="s">
        <v>150</v>
      </c>
    </row>
    <row r="231" s="15" customFormat="1">
      <c r="A231" s="15"/>
      <c r="B231" s="267"/>
      <c r="C231" s="268"/>
      <c r="D231" s="240" t="s">
        <v>172</v>
      </c>
      <c r="E231" s="269" t="s">
        <v>1</v>
      </c>
      <c r="F231" s="270" t="s">
        <v>204</v>
      </c>
      <c r="G231" s="268"/>
      <c r="H231" s="271">
        <v>24.565000000000001</v>
      </c>
      <c r="I231" s="272"/>
      <c r="J231" s="268"/>
      <c r="K231" s="268"/>
      <c r="L231" s="273"/>
      <c r="M231" s="274"/>
      <c r="N231" s="275"/>
      <c r="O231" s="275"/>
      <c r="P231" s="275"/>
      <c r="Q231" s="275"/>
      <c r="R231" s="275"/>
      <c r="S231" s="275"/>
      <c r="T231" s="276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7" t="s">
        <v>172</v>
      </c>
      <c r="AU231" s="277" t="s">
        <v>82</v>
      </c>
      <c r="AV231" s="15" t="s">
        <v>157</v>
      </c>
      <c r="AW231" s="15" t="s">
        <v>30</v>
      </c>
      <c r="AX231" s="15" t="s">
        <v>80</v>
      </c>
      <c r="AY231" s="277" t="s">
        <v>150</v>
      </c>
    </row>
    <row r="232" s="12" customFormat="1" ht="22.8" customHeight="1">
      <c r="A232" s="12"/>
      <c r="B232" s="211"/>
      <c r="C232" s="212"/>
      <c r="D232" s="213" t="s">
        <v>72</v>
      </c>
      <c r="E232" s="225" t="s">
        <v>82</v>
      </c>
      <c r="F232" s="225" t="s">
        <v>601</v>
      </c>
      <c r="G232" s="212"/>
      <c r="H232" s="212"/>
      <c r="I232" s="215"/>
      <c r="J232" s="226">
        <f>BK232</f>
        <v>0</v>
      </c>
      <c r="K232" s="212"/>
      <c r="L232" s="217"/>
      <c r="M232" s="218"/>
      <c r="N232" s="219"/>
      <c r="O232" s="219"/>
      <c r="P232" s="220">
        <f>SUM(P233:P261)</f>
        <v>0</v>
      </c>
      <c r="Q232" s="219"/>
      <c r="R232" s="220">
        <f>SUM(R233:R261)</f>
        <v>1.7825615240000001</v>
      </c>
      <c r="S232" s="219"/>
      <c r="T232" s="221">
        <f>SUM(T233:T261)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22" t="s">
        <v>80</v>
      </c>
      <c r="AT232" s="223" t="s">
        <v>72</v>
      </c>
      <c r="AU232" s="223" t="s">
        <v>80</v>
      </c>
      <c r="AY232" s="222" t="s">
        <v>150</v>
      </c>
      <c r="BK232" s="224">
        <f>SUM(BK233:BK261)</f>
        <v>0</v>
      </c>
    </row>
    <row r="233" s="2" customFormat="1">
      <c r="A233" s="38"/>
      <c r="B233" s="39"/>
      <c r="C233" s="227" t="s">
        <v>282</v>
      </c>
      <c r="D233" s="227" t="s">
        <v>152</v>
      </c>
      <c r="E233" s="228" t="s">
        <v>602</v>
      </c>
      <c r="F233" s="229" t="s">
        <v>603</v>
      </c>
      <c r="G233" s="230" t="s">
        <v>167</v>
      </c>
      <c r="H233" s="231">
        <v>0.81999999999999995</v>
      </c>
      <c r="I233" s="232"/>
      <c r="J233" s="233">
        <f>ROUND(I233*H233,2)</f>
        <v>0</v>
      </c>
      <c r="K233" s="229" t="s">
        <v>156</v>
      </c>
      <c r="L233" s="44"/>
      <c r="M233" s="234" t="s">
        <v>1</v>
      </c>
      <c r="N233" s="235" t="s">
        <v>38</v>
      </c>
      <c r="O233" s="91"/>
      <c r="P233" s="236">
        <f>O233*H233</f>
        <v>0</v>
      </c>
      <c r="Q233" s="236">
        <v>2.1600000000000001</v>
      </c>
      <c r="R233" s="236">
        <f>Q233*H233</f>
        <v>1.7712000000000001</v>
      </c>
      <c r="S233" s="236">
        <v>0</v>
      </c>
      <c r="T233" s="23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8" t="s">
        <v>157</v>
      </c>
      <c r="AT233" s="238" t="s">
        <v>152</v>
      </c>
      <c r="AU233" s="238" t="s">
        <v>82</v>
      </c>
      <c r="AY233" s="17" t="s">
        <v>150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7" t="s">
        <v>80</v>
      </c>
      <c r="BK233" s="239">
        <f>ROUND(I233*H233,2)</f>
        <v>0</v>
      </c>
      <c r="BL233" s="17" t="s">
        <v>157</v>
      </c>
      <c r="BM233" s="238" t="s">
        <v>604</v>
      </c>
    </row>
    <row r="234" s="2" customFormat="1">
      <c r="A234" s="38"/>
      <c r="B234" s="39"/>
      <c r="C234" s="40"/>
      <c r="D234" s="240" t="s">
        <v>159</v>
      </c>
      <c r="E234" s="40"/>
      <c r="F234" s="241" t="s">
        <v>605</v>
      </c>
      <c r="G234" s="40"/>
      <c r="H234" s="40"/>
      <c r="I234" s="242"/>
      <c r="J234" s="40"/>
      <c r="K234" s="40"/>
      <c r="L234" s="44"/>
      <c r="M234" s="243"/>
      <c r="N234" s="244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159</v>
      </c>
      <c r="AU234" s="17" t="s">
        <v>82</v>
      </c>
    </row>
    <row r="235" s="13" customFormat="1">
      <c r="A235" s="13"/>
      <c r="B235" s="246"/>
      <c r="C235" s="247"/>
      <c r="D235" s="240" t="s">
        <v>172</v>
      </c>
      <c r="E235" s="248" t="s">
        <v>1</v>
      </c>
      <c r="F235" s="249" t="s">
        <v>606</v>
      </c>
      <c r="G235" s="247"/>
      <c r="H235" s="248" t="s">
        <v>1</v>
      </c>
      <c r="I235" s="250"/>
      <c r="J235" s="247"/>
      <c r="K235" s="247"/>
      <c r="L235" s="251"/>
      <c r="M235" s="252"/>
      <c r="N235" s="253"/>
      <c r="O235" s="253"/>
      <c r="P235" s="253"/>
      <c r="Q235" s="253"/>
      <c r="R235" s="253"/>
      <c r="S235" s="253"/>
      <c r="T235" s="25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5" t="s">
        <v>172</v>
      </c>
      <c r="AU235" s="255" t="s">
        <v>82</v>
      </c>
      <c r="AV235" s="13" t="s">
        <v>80</v>
      </c>
      <c r="AW235" s="13" t="s">
        <v>30</v>
      </c>
      <c r="AX235" s="13" t="s">
        <v>73</v>
      </c>
      <c r="AY235" s="255" t="s">
        <v>150</v>
      </c>
    </row>
    <row r="236" s="14" customFormat="1">
      <c r="A236" s="14"/>
      <c r="B236" s="256"/>
      <c r="C236" s="257"/>
      <c r="D236" s="240" t="s">
        <v>172</v>
      </c>
      <c r="E236" s="258" t="s">
        <v>1</v>
      </c>
      <c r="F236" s="259" t="s">
        <v>607</v>
      </c>
      <c r="G236" s="257"/>
      <c r="H236" s="260">
        <v>0.66000000000000003</v>
      </c>
      <c r="I236" s="261"/>
      <c r="J236" s="257"/>
      <c r="K236" s="257"/>
      <c r="L236" s="262"/>
      <c r="M236" s="263"/>
      <c r="N236" s="264"/>
      <c r="O236" s="264"/>
      <c r="P236" s="264"/>
      <c r="Q236" s="264"/>
      <c r="R236" s="264"/>
      <c r="S236" s="264"/>
      <c r="T236" s="26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6" t="s">
        <v>172</v>
      </c>
      <c r="AU236" s="266" t="s">
        <v>82</v>
      </c>
      <c r="AV236" s="14" t="s">
        <v>82</v>
      </c>
      <c r="AW236" s="14" t="s">
        <v>30</v>
      </c>
      <c r="AX236" s="14" t="s">
        <v>73</v>
      </c>
      <c r="AY236" s="266" t="s">
        <v>150</v>
      </c>
    </row>
    <row r="237" s="13" customFormat="1">
      <c r="A237" s="13"/>
      <c r="B237" s="246"/>
      <c r="C237" s="247"/>
      <c r="D237" s="240" t="s">
        <v>172</v>
      </c>
      <c r="E237" s="248" t="s">
        <v>1</v>
      </c>
      <c r="F237" s="249" t="s">
        <v>608</v>
      </c>
      <c r="G237" s="247"/>
      <c r="H237" s="248" t="s">
        <v>1</v>
      </c>
      <c r="I237" s="250"/>
      <c r="J237" s="247"/>
      <c r="K237" s="247"/>
      <c r="L237" s="251"/>
      <c r="M237" s="252"/>
      <c r="N237" s="253"/>
      <c r="O237" s="253"/>
      <c r="P237" s="253"/>
      <c r="Q237" s="253"/>
      <c r="R237" s="253"/>
      <c r="S237" s="253"/>
      <c r="T237" s="25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5" t="s">
        <v>172</v>
      </c>
      <c r="AU237" s="255" t="s">
        <v>82</v>
      </c>
      <c r="AV237" s="13" t="s">
        <v>80</v>
      </c>
      <c r="AW237" s="13" t="s">
        <v>30</v>
      </c>
      <c r="AX237" s="13" t="s">
        <v>73</v>
      </c>
      <c r="AY237" s="255" t="s">
        <v>150</v>
      </c>
    </row>
    <row r="238" s="14" customFormat="1">
      <c r="A238" s="14"/>
      <c r="B238" s="256"/>
      <c r="C238" s="257"/>
      <c r="D238" s="240" t="s">
        <v>172</v>
      </c>
      <c r="E238" s="258" t="s">
        <v>1</v>
      </c>
      <c r="F238" s="259" t="s">
        <v>609</v>
      </c>
      <c r="G238" s="257"/>
      <c r="H238" s="260">
        <v>0.13200000000000001</v>
      </c>
      <c r="I238" s="261"/>
      <c r="J238" s="257"/>
      <c r="K238" s="257"/>
      <c r="L238" s="262"/>
      <c r="M238" s="263"/>
      <c r="N238" s="264"/>
      <c r="O238" s="264"/>
      <c r="P238" s="264"/>
      <c r="Q238" s="264"/>
      <c r="R238" s="264"/>
      <c r="S238" s="264"/>
      <c r="T238" s="26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6" t="s">
        <v>172</v>
      </c>
      <c r="AU238" s="266" t="s">
        <v>82</v>
      </c>
      <c r="AV238" s="14" t="s">
        <v>82</v>
      </c>
      <c r="AW238" s="14" t="s">
        <v>30</v>
      </c>
      <c r="AX238" s="14" t="s">
        <v>73</v>
      </c>
      <c r="AY238" s="266" t="s">
        <v>150</v>
      </c>
    </row>
    <row r="239" s="14" customFormat="1">
      <c r="A239" s="14"/>
      <c r="B239" s="256"/>
      <c r="C239" s="257"/>
      <c r="D239" s="240" t="s">
        <v>172</v>
      </c>
      <c r="E239" s="258" t="s">
        <v>1</v>
      </c>
      <c r="F239" s="259" t="s">
        <v>610</v>
      </c>
      <c r="G239" s="257"/>
      <c r="H239" s="260">
        <v>0.028000000000000001</v>
      </c>
      <c r="I239" s="261"/>
      <c r="J239" s="257"/>
      <c r="K239" s="257"/>
      <c r="L239" s="262"/>
      <c r="M239" s="263"/>
      <c r="N239" s="264"/>
      <c r="O239" s="264"/>
      <c r="P239" s="264"/>
      <c r="Q239" s="264"/>
      <c r="R239" s="264"/>
      <c r="S239" s="264"/>
      <c r="T239" s="26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6" t="s">
        <v>172</v>
      </c>
      <c r="AU239" s="266" t="s">
        <v>82</v>
      </c>
      <c r="AV239" s="14" t="s">
        <v>82</v>
      </c>
      <c r="AW239" s="14" t="s">
        <v>30</v>
      </c>
      <c r="AX239" s="14" t="s">
        <v>73</v>
      </c>
      <c r="AY239" s="266" t="s">
        <v>150</v>
      </c>
    </row>
    <row r="240" s="15" customFormat="1">
      <c r="A240" s="15"/>
      <c r="B240" s="267"/>
      <c r="C240" s="268"/>
      <c r="D240" s="240" t="s">
        <v>172</v>
      </c>
      <c r="E240" s="269" t="s">
        <v>1</v>
      </c>
      <c r="F240" s="270" t="s">
        <v>204</v>
      </c>
      <c r="G240" s="268"/>
      <c r="H240" s="271">
        <v>0.81999999999999995</v>
      </c>
      <c r="I240" s="272"/>
      <c r="J240" s="268"/>
      <c r="K240" s="268"/>
      <c r="L240" s="273"/>
      <c r="M240" s="274"/>
      <c r="N240" s="275"/>
      <c r="O240" s="275"/>
      <c r="P240" s="275"/>
      <c r="Q240" s="275"/>
      <c r="R240" s="275"/>
      <c r="S240" s="275"/>
      <c r="T240" s="276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7" t="s">
        <v>172</v>
      </c>
      <c r="AU240" s="277" t="s">
        <v>82</v>
      </c>
      <c r="AV240" s="15" t="s">
        <v>157</v>
      </c>
      <c r="AW240" s="15" t="s">
        <v>30</v>
      </c>
      <c r="AX240" s="15" t="s">
        <v>80</v>
      </c>
      <c r="AY240" s="277" t="s">
        <v>150</v>
      </c>
    </row>
    <row r="241" s="2" customFormat="1">
      <c r="A241" s="38"/>
      <c r="B241" s="39"/>
      <c r="C241" s="227" t="s">
        <v>287</v>
      </c>
      <c r="D241" s="227" t="s">
        <v>152</v>
      </c>
      <c r="E241" s="228" t="s">
        <v>611</v>
      </c>
      <c r="F241" s="229" t="s">
        <v>612</v>
      </c>
      <c r="G241" s="230" t="s">
        <v>167</v>
      </c>
      <c r="H241" s="231">
        <v>2.7240000000000002</v>
      </c>
      <c r="I241" s="232"/>
      <c r="J241" s="233">
        <f>ROUND(I241*H241,2)</f>
        <v>0</v>
      </c>
      <c r="K241" s="229" t="s">
        <v>156</v>
      </c>
      <c r="L241" s="44"/>
      <c r="M241" s="234" t="s">
        <v>1</v>
      </c>
      <c r="N241" s="235" t="s">
        <v>38</v>
      </c>
      <c r="O241" s="91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8" t="s">
        <v>157</v>
      </c>
      <c r="AT241" s="238" t="s">
        <v>152</v>
      </c>
      <c r="AU241" s="238" t="s">
        <v>82</v>
      </c>
      <c r="AY241" s="17" t="s">
        <v>150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7" t="s">
        <v>80</v>
      </c>
      <c r="BK241" s="239">
        <f>ROUND(I241*H241,2)</f>
        <v>0</v>
      </c>
      <c r="BL241" s="17" t="s">
        <v>157</v>
      </c>
      <c r="BM241" s="238" t="s">
        <v>613</v>
      </c>
    </row>
    <row r="242" s="2" customFormat="1">
      <c r="A242" s="38"/>
      <c r="B242" s="39"/>
      <c r="C242" s="40"/>
      <c r="D242" s="240" t="s">
        <v>159</v>
      </c>
      <c r="E242" s="40"/>
      <c r="F242" s="241" t="s">
        <v>614</v>
      </c>
      <c r="G242" s="40"/>
      <c r="H242" s="40"/>
      <c r="I242" s="242"/>
      <c r="J242" s="40"/>
      <c r="K242" s="40"/>
      <c r="L242" s="44"/>
      <c r="M242" s="243"/>
      <c r="N242" s="244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159</v>
      </c>
      <c r="AU242" s="17" t="s">
        <v>82</v>
      </c>
    </row>
    <row r="243" s="13" customFormat="1">
      <c r="A243" s="13"/>
      <c r="B243" s="246"/>
      <c r="C243" s="247"/>
      <c r="D243" s="240" t="s">
        <v>172</v>
      </c>
      <c r="E243" s="248" t="s">
        <v>1</v>
      </c>
      <c r="F243" s="249" t="s">
        <v>615</v>
      </c>
      <c r="G243" s="247"/>
      <c r="H243" s="248" t="s">
        <v>1</v>
      </c>
      <c r="I243" s="250"/>
      <c r="J243" s="247"/>
      <c r="K243" s="247"/>
      <c r="L243" s="251"/>
      <c r="M243" s="252"/>
      <c r="N243" s="253"/>
      <c r="O243" s="253"/>
      <c r="P243" s="253"/>
      <c r="Q243" s="253"/>
      <c r="R243" s="253"/>
      <c r="S243" s="253"/>
      <c r="T243" s="25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5" t="s">
        <v>172</v>
      </c>
      <c r="AU243" s="255" t="s">
        <v>82</v>
      </c>
      <c r="AV243" s="13" t="s">
        <v>80</v>
      </c>
      <c r="AW243" s="13" t="s">
        <v>30</v>
      </c>
      <c r="AX243" s="13" t="s">
        <v>73</v>
      </c>
      <c r="AY243" s="255" t="s">
        <v>150</v>
      </c>
    </row>
    <row r="244" s="14" customFormat="1">
      <c r="A244" s="14"/>
      <c r="B244" s="256"/>
      <c r="C244" s="257"/>
      <c r="D244" s="240" t="s">
        <v>172</v>
      </c>
      <c r="E244" s="258" t="s">
        <v>1</v>
      </c>
      <c r="F244" s="259" t="s">
        <v>616</v>
      </c>
      <c r="G244" s="257"/>
      <c r="H244" s="260">
        <v>2.3399999999999999</v>
      </c>
      <c r="I244" s="261"/>
      <c r="J244" s="257"/>
      <c r="K244" s="257"/>
      <c r="L244" s="262"/>
      <c r="M244" s="263"/>
      <c r="N244" s="264"/>
      <c r="O244" s="264"/>
      <c r="P244" s="264"/>
      <c r="Q244" s="264"/>
      <c r="R244" s="264"/>
      <c r="S244" s="264"/>
      <c r="T244" s="26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6" t="s">
        <v>172</v>
      </c>
      <c r="AU244" s="266" t="s">
        <v>82</v>
      </c>
      <c r="AV244" s="14" t="s">
        <v>82</v>
      </c>
      <c r="AW244" s="14" t="s">
        <v>30</v>
      </c>
      <c r="AX244" s="14" t="s">
        <v>73</v>
      </c>
      <c r="AY244" s="266" t="s">
        <v>150</v>
      </c>
    </row>
    <row r="245" s="13" customFormat="1">
      <c r="A245" s="13"/>
      <c r="B245" s="246"/>
      <c r="C245" s="247"/>
      <c r="D245" s="240" t="s">
        <v>172</v>
      </c>
      <c r="E245" s="248" t="s">
        <v>1</v>
      </c>
      <c r="F245" s="249" t="s">
        <v>617</v>
      </c>
      <c r="G245" s="247"/>
      <c r="H245" s="248" t="s">
        <v>1</v>
      </c>
      <c r="I245" s="250"/>
      <c r="J245" s="247"/>
      <c r="K245" s="247"/>
      <c r="L245" s="251"/>
      <c r="M245" s="252"/>
      <c r="N245" s="253"/>
      <c r="O245" s="253"/>
      <c r="P245" s="253"/>
      <c r="Q245" s="253"/>
      <c r="R245" s="253"/>
      <c r="S245" s="253"/>
      <c r="T245" s="25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5" t="s">
        <v>172</v>
      </c>
      <c r="AU245" s="255" t="s">
        <v>82</v>
      </c>
      <c r="AV245" s="13" t="s">
        <v>80</v>
      </c>
      <c r="AW245" s="13" t="s">
        <v>30</v>
      </c>
      <c r="AX245" s="13" t="s">
        <v>73</v>
      </c>
      <c r="AY245" s="255" t="s">
        <v>150</v>
      </c>
    </row>
    <row r="246" s="14" customFormat="1">
      <c r="A246" s="14"/>
      <c r="B246" s="256"/>
      <c r="C246" s="257"/>
      <c r="D246" s="240" t="s">
        <v>172</v>
      </c>
      <c r="E246" s="258" t="s">
        <v>1</v>
      </c>
      <c r="F246" s="259" t="s">
        <v>618</v>
      </c>
      <c r="G246" s="257"/>
      <c r="H246" s="260">
        <v>0.38400000000000001</v>
      </c>
      <c r="I246" s="261"/>
      <c r="J246" s="257"/>
      <c r="K246" s="257"/>
      <c r="L246" s="262"/>
      <c r="M246" s="263"/>
      <c r="N246" s="264"/>
      <c r="O246" s="264"/>
      <c r="P246" s="264"/>
      <c r="Q246" s="264"/>
      <c r="R246" s="264"/>
      <c r="S246" s="264"/>
      <c r="T246" s="26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6" t="s">
        <v>172</v>
      </c>
      <c r="AU246" s="266" t="s">
        <v>82</v>
      </c>
      <c r="AV246" s="14" t="s">
        <v>82</v>
      </c>
      <c r="AW246" s="14" t="s">
        <v>30</v>
      </c>
      <c r="AX246" s="14" t="s">
        <v>73</v>
      </c>
      <c r="AY246" s="266" t="s">
        <v>150</v>
      </c>
    </row>
    <row r="247" s="15" customFormat="1">
      <c r="A247" s="15"/>
      <c r="B247" s="267"/>
      <c r="C247" s="268"/>
      <c r="D247" s="240" t="s">
        <v>172</v>
      </c>
      <c r="E247" s="269" t="s">
        <v>1</v>
      </c>
      <c r="F247" s="270" t="s">
        <v>204</v>
      </c>
      <c r="G247" s="268"/>
      <c r="H247" s="271">
        <v>2.7240000000000002</v>
      </c>
      <c r="I247" s="272"/>
      <c r="J247" s="268"/>
      <c r="K247" s="268"/>
      <c r="L247" s="273"/>
      <c r="M247" s="274"/>
      <c r="N247" s="275"/>
      <c r="O247" s="275"/>
      <c r="P247" s="275"/>
      <c r="Q247" s="275"/>
      <c r="R247" s="275"/>
      <c r="S247" s="275"/>
      <c r="T247" s="276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7" t="s">
        <v>172</v>
      </c>
      <c r="AU247" s="277" t="s">
        <v>82</v>
      </c>
      <c r="AV247" s="15" t="s">
        <v>157</v>
      </c>
      <c r="AW247" s="15" t="s">
        <v>30</v>
      </c>
      <c r="AX247" s="15" t="s">
        <v>80</v>
      </c>
      <c r="AY247" s="277" t="s">
        <v>150</v>
      </c>
    </row>
    <row r="248" s="2" customFormat="1">
      <c r="A248" s="38"/>
      <c r="B248" s="39"/>
      <c r="C248" s="227" t="s">
        <v>292</v>
      </c>
      <c r="D248" s="227" t="s">
        <v>152</v>
      </c>
      <c r="E248" s="228" t="s">
        <v>619</v>
      </c>
      <c r="F248" s="229" t="s">
        <v>620</v>
      </c>
      <c r="G248" s="230" t="s">
        <v>167</v>
      </c>
      <c r="H248" s="231">
        <v>2.7240000000000002</v>
      </c>
      <c r="I248" s="232"/>
      <c r="J248" s="233">
        <f>ROUND(I248*H248,2)</f>
        <v>0</v>
      </c>
      <c r="K248" s="229" t="s">
        <v>156</v>
      </c>
      <c r="L248" s="44"/>
      <c r="M248" s="234" t="s">
        <v>1</v>
      </c>
      <c r="N248" s="235" t="s">
        <v>38</v>
      </c>
      <c r="O248" s="91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8" t="s">
        <v>157</v>
      </c>
      <c r="AT248" s="238" t="s">
        <v>152</v>
      </c>
      <c r="AU248" s="238" t="s">
        <v>82</v>
      </c>
      <c r="AY248" s="17" t="s">
        <v>150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7" t="s">
        <v>80</v>
      </c>
      <c r="BK248" s="239">
        <f>ROUND(I248*H248,2)</f>
        <v>0</v>
      </c>
      <c r="BL248" s="17" t="s">
        <v>157</v>
      </c>
      <c r="BM248" s="238" t="s">
        <v>621</v>
      </c>
    </row>
    <row r="249" s="2" customFormat="1">
      <c r="A249" s="38"/>
      <c r="B249" s="39"/>
      <c r="C249" s="40"/>
      <c r="D249" s="240" t="s">
        <v>159</v>
      </c>
      <c r="E249" s="40"/>
      <c r="F249" s="241" t="s">
        <v>622</v>
      </c>
      <c r="G249" s="40"/>
      <c r="H249" s="40"/>
      <c r="I249" s="242"/>
      <c r="J249" s="40"/>
      <c r="K249" s="40"/>
      <c r="L249" s="44"/>
      <c r="M249" s="243"/>
      <c r="N249" s="244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159</v>
      </c>
      <c r="AU249" s="17" t="s">
        <v>82</v>
      </c>
    </row>
    <row r="250" s="2" customFormat="1" ht="16.5" customHeight="1">
      <c r="A250" s="38"/>
      <c r="B250" s="39"/>
      <c r="C250" s="227" t="s">
        <v>7</v>
      </c>
      <c r="D250" s="227" t="s">
        <v>152</v>
      </c>
      <c r="E250" s="228" t="s">
        <v>623</v>
      </c>
      <c r="F250" s="229" t="s">
        <v>624</v>
      </c>
      <c r="G250" s="230" t="s">
        <v>177</v>
      </c>
      <c r="H250" s="231">
        <v>7.7199999999999998</v>
      </c>
      <c r="I250" s="232"/>
      <c r="J250" s="233">
        <f>ROUND(I250*H250,2)</f>
        <v>0</v>
      </c>
      <c r="K250" s="229" t="s">
        <v>156</v>
      </c>
      <c r="L250" s="44"/>
      <c r="M250" s="234" t="s">
        <v>1</v>
      </c>
      <c r="N250" s="235" t="s">
        <v>38</v>
      </c>
      <c r="O250" s="91"/>
      <c r="P250" s="236">
        <f>O250*H250</f>
        <v>0</v>
      </c>
      <c r="Q250" s="236">
        <v>0.0014357</v>
      </c>
      <c r="R250" s="236">
        <f>Q250*H250</f>
        <v>0.011083604</v>
      </c>
      <c r="S250" s="236">
        <v>0</v>
      </c>
      <c r="T250" s="237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8" t="s">
        <v>157</v>
      </c>
      <c r="AT250" s="238" t="s">
        <v>152</v>
      </c>
      <c r="AU250" s="238" t="s">
        <v>82</v>
      </c>
      <c r="AY250" s="17" t="s">
        <v>150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7" t="s">
        <v>80</v>
      </c>
      <c r="BK250" s="239">
        <f>ROUND(I250*H250,2)</f>
        <v>0</v>
      </c>
      <c r="BL250" s="17" t="s">
        <v>157</v>
      </c>
      <c r="BM250" s="238" t="s">
        <v>625</v>
      </c>
    </row>
    <row r="251" s="2" customFormat="1">
      <c r="A251" s="38"/>
      <c r="B251" s="39"/>
      <c r="C251" s="40"/>
      <c r="D251" s="240" t="s">
        <v>159</v>
      </c>
      <c r="E251" s="40"/>
      <c r="F251" s="241" t="s">
        <v>626</v>
      </c>
      <c r="G251" s="40"/>
      <c r="H251" s="40"/>
      <c r="I251" s="242"/>
      <c r="J251" s="40"/>
      <c r="K251" s="40"/>
      <c r="L251" s="44"/>
      <c r="M251" s="243"/>
      <c r="N251" s="244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159</v>
      </c>
      <c r="AU251" s="17" t="s">
        <v>82</v>
      </c>
    </row>
    <row r="252" s="13" customFormat="1">
      <c r="A252" s="13"/>
      <c r="B252" s="246"/>
      <c r="C252" s="247"/>
      <c r="D252" s="240" t="s">
        <v>172</v>
      </c>
      <c r="E252" s="248" t="s">
        <v>1</v>
      </c>
      <c r="F252" s="249" t="s">
        <v>615</v>
      </c>
      <c r="G252" s="247"/>
      <c r="H252" s="248" t="s">
        <v>1</v>
      </c>
      <c r="I252" s="250"/>
      <c r="J252" s="247"/>
      <c r="K252" s="247"/>
      <c r="L252" s="251"/>
      <c r="M252" s="252"/>
      <c r="N252" s="253"/>
      <c r="O252" s="253"/>
      <c r="P252" s="253"/>
      <c r="Q252" s="253"/>
      <c r="R252" s="253"/>
      <c r="S252" s="253"/>
      <c r="T252" s="25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5" t="s">
        <v>172</v>
      </c>
      <c r="AU252" s="255" t="s">
        <v>82</v>
      </c>
      <c r="AV252" s="13" t="s">
        <v>80</v>
      </c>
      <c r="AW252" s="13" t="s">
        <v>30</v>
      </c>
      <c r="AX252" s="13" t="s">
        <v>73</v>
      </c>
      <c r="AY252" s="255" t="s">
        <v>150</v>
      </c>
    </row>
    <row r="253" s="14" customFormat="1">
      <c r="A253" s="14"/>
      <c r="B253" s="256"/>
      <c r="C253" s="257"/>
      <c r="D253" s="240" t="s">
        <v>172</v>
      </c>
      <c r="E253" s="258" t="s">
        <v>1</v>
      </c>
      <c r="F253" s="259" t="s">
        <v>627</v>
      </c>
      <c r="G253" s="257"/>
      <c r="H253" s="260">
        <v>3.6000000000000001</v>
      </c>
      <c r="I253" s="261"/>
      <c r="J253" s="257"/>
      <c r="K253" s="257"/>
      <c r="L253" s="262"/>
      <c r="M253" s="263"/>
      <c r="N253" s="264"/>
      <c r="O253" s="264"/>
      <c r="P253" s="264"/>
      <c r="Q253" s="264"/>
      <c r="R253" s="264"/>
      <c r="S253" s="264"/>
      <c r="T253" s="26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6" t="s">
        <v>172</v>
      </c>
      <c r="AU253" s="266" t="s">
        <v>82</v>
      </c>
      <c r="AV253" s="14" t="s">
        <v>82</v>
      </c>
      <c r="AW253" s="14" t="s">
        <v>30</v>
      </c>
      <c r="AX253" s="14" t="s">
        <v>73</v>
      </c>
      <c r="AY253" s="266" t="s">
        <v>150</v>
      </c>
    </row>
    <row r="254" s="14" customFormat="1">
      <c r="A254" s="14"/>
      <c r="B254" s="256"/>
      <c r="C254" s="257"/>
      <c r="D254" s="240" t="s">
        <v>172</v>
      </c>
      <c r="E254" s="258" t="s">
        <v>1</v>
      </c>
      <c r="F254" s="259" t="s">
        <v>628</v>
      </c>
      <c r="G254" s="257"/>
      <c r="H254" s="260">
        <v>1.5600000000000001</v>
      </c>
      <c r="I254" s="261"/>
      <c r="J254" s="257"/>
      <c r="K254" s="257"/>
      <c r="L254" s="262"/>
      <c r="M254" s="263"/>
      <c r="N254" s="264"/>
      <c r="O254" s="264"/>
      <c r="P254" s="264"/>
      <c r="Q254" s="264"/>
      <c r="R254" s="264"/>
      <c r="S254" s="264"/>
      <c r="T254" s="26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6" t="s">
        <v>172</v>
      </c>
      <c r="AU254" s="266" t="s">
        <v>82</v>
      </c>
      <c r="AV254" s="14" t="s">
        <v>82</v>
      </c>
      <c r="AW254" s="14" t="s">
        <v>30</v>
      </c>
      <c r="AX254" s="14" t="s">
        <v>73</v>
      </c>
      <c r="AY254" s="266" t="s">
        <v>150</v>
      </c>
    </row>
    <row r="255" s="13" customFormat="1">
      <c r="A255" s="13"/>
      <c r="B255" s="246"/>
      <c r="C255" s="247"/>
      <c r="D255" s="240" t="s">
        <v>172</v>
      </c>
      <c r="E255" s="248" t="s">
        <v>1</v>
      </c>
      <c r="F255" s="249" t="s">
        <v>617</v>
      </c>
      <c r="G255" s="247"/>
      <c r="H255" s="248" t="s">
        <v>1</v>
      </c>
      <c r="I255" s="250"/>
      <c r="J255" s="247"/>
      <c r="K255" s="247"/>
      <c r="L255" s="251"/>
      <c r="M255" s="252"/>
      <c r="N255" s="253"/>
      <c r="O255" s="253"/>
      <c r="P255" s="253"/>
      <c r="Q255" s="253"/>
      <c r="R255" s="253"/>
      <c r="S255" s="253"/>
      <c r="T255" s="25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5" t="s">
        <v>172</v>
      </c>
      <c r="AU255" s="255" t="s">
        <v>82</v>
      </c>
      <c r="AV255" s="13" t="s">
        <v>80</v>
      </c>
      <c r="AW255" s="13" t="s">
        <v>30</v>
      </c>
      <c r="AX255" s="13" t="s">
        <v>73</v>
      </c>
      <c r="AY255" s="255" t="s">
        <v>150</v>
      </c>
    </row>
    <row r="256" s="14" customFormat="1">
      <c r="A256" s="14"/>
      <c r="B256" s="256"/>
      <c r="C256" s="257"/>
      <c r="D256" s="240" t="s">
        <v>172</v>
      </c>
      <c r="E256" s="258" t="s">
        <v>1</v>
      </c>
      <c r="F256" s="259" t="s">
        <v>629</v>
      </c>
      <c r="G256" s="257"/>
      <c r="H256" s="260">
        <v>1.9199999999999999</v>
      </c>
      <c r="I256" s="261"/>
      <c r="J256" s="257"/>
      <c r="K256" s="257"/>
      <c r="L256" s="262"/>
      <c r="M256" s="263"/>
      <c r="N256" s="264"/>
      <c r="O256" s="264"/>
      <c r="P256" s="264"/>
      <c r="Q256" s="264"/>
      <c r="R256" s="264"/>
      <c r="S256" s="264"/>
      <c r="T256" s="26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6" t="s">
        <v>172</v>
      </c>
      <c r="AU256" s="266" t="s">
        <v>82</v>
      </c>
      <c r="AV256" s="14" t="s">
        <v>82</v>
      </c>
      <c r="AW256" s="14" t="s">
        <v>30</v>
      </c>
      <c r="AX256" s="14" t="s">
        <v>73</v>
      </c>
      <c r="AY256" s="266" t="s">
        <v>150</v>
      </c>
    </row>
    <row r="257" s="14" customFormat="1">
      <c r="A257" s="14"/>
      <c r="B257" s="256"/>
      <c r="C257" s="257"/>
      <c r="D257" s="240" t="s">
        <v>172</v>
      </c>
      <c r="E257" s="258" t="s">
        <v>1</v>
      </c>
      <c r="F257" s="259" t="s">
        <v>630</v>
      </c>
      <c r="G257" s="257"/>
      <c r="H257" s="260">
        <v>0.64000000000000001</v>
      </c>
      <c r="I257" s="261"/>
      <c r="J257" s="257"/>
      <c r="K257" s="257"/>
      <c r="L257" s="262"/>
      <c r="M257" s="263"/>
      <c r="N257" s="264"/>
      <c r="O257" s="264"/>
      <c r="P257" s="264"/>
      <c r="Q257" s="264"/>
      <c r="R257" s="264"/>
      <c r="S257" s="264"/>
      <c r="T257" s="26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6" t="s">
        <v>172</v>
      </c>
      <c r="AU257" s="266" t="s">
        <v>82</v>
      </c>
      <c r="AV257" s="14" t="s">
        <v>82</v>
      </c>
      <c r="AW257" s="14" t="s">
        <v>30</v>
      </c>
      <c r="AX257" s="14" t="s">
        <v>73</v>
      </c>
      <c r="AY257" s="266" t="s">
        <v>150</v>
      </c>
    </row>
    <row r="258" s="15" customFormat="1">
      <c r="A258" s="15"/>
      <c r="B258" s="267"/>
      <c r="C258" s="268"/>
      <c r="D258" s="240" t="s">
        <v>172</v>
      </c>
      <c r="E258" s="269" t="s">
        <v>1</v>
      </c>
      <c r="F258" s="270" t="s">
        <v>204</v>
      </c>
      <c r="G258" s="268"/>
      <c r="H258" s="271">
        <v>7.7199999999999998</v>
      </c>
      <c r="I258" s="272"/>
      <c r="J258" s="268"/>
      <c r="K258" s="268"/>
      <c r="L258" s="273"/>
      <c r="M258" s="274"/>
      <c r="N258" s="275"/>
      <c r="O258" s="275"/>
      <c r="P258" s="275"/>
      <c r="Q258" s="275"/>
      <c r="R258" s="275"/>
      <c r="S258" s="275"/>
      <c r="T258" s="276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7" t="s">
        <v>172</v>
      </c>
      <c r="AU258" s="277" t="s">
        <v>82</v>
      </c>
      <c r="AV258" s="15" t="s">
        <v>157</v>
      </c>
      <c r="AW258" s="15" t="s">
        <v>30</v>
      </c>
      <c r="AX258" s="15" t="s">
        <v>80</v>
      </c>
      <c r="AY258" s="277" t="s">
        <v>150</v>
      </c>
    </row>
    <row r="259" s="2" customFormat="1" ht="16.5" customHeight="1">
      <c r="A259" s="38"/>
      <c r="B259" s="39"/>
      <c r="C259" s="227" t="s">
        <v>302</v>
      </c>
      <c r="D259" s="227" t="s">
        <v>152</v>
      </c>
      <c r="E259" s="228" t="s">
        <v>631</v>
      </c>
      <c r="F259" s="229" t="s">
        <v>632</v>
      </c>
      <c r="G259" s="230" t="s">
        <v>177</v>
      </c>
      <c r="H259" s="231">
        <v>7.7199999999999998</v>
      </c>
      <c r="I259" s="232"/>
      <c r="J259" s="233">
        <f>ROUND(I259*H259,2)</f>
        <v>0</v>
      </c>
      <c r="K259" s="229" t="s">
        <v>156</v>
      </c>
      <c r="L259" s="44"/>
      <c r="M259" s="234" t="s">
        <v>1</v>
      </c>
      <c r="N259" s="235" t="s">
        <v>38</v>
      </c>
      <c r="O259" s="91"/>
      <c r="P259" s="236">
        <f>O259*H259</f>
        <v>0</v>
      </c>
      <c r="Q259" s="236">
        <v>3.6000000000000001E-05</v>
      </c>
      <c r="R259" s="236">
        <f>Q259*H259</f>
        <v>0.00027792000000000002</v>
      </c>
      <c r="S259" s="236">
        <v>0</v>
      </c>
      <c r="T259" s="23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8" t="s">
        <v>157</v>
      </c>
      <c r="AT259" s="238" t="s">
        <v>152</v>
      </c>
      <c r="AU259" s="238" t="s">
        <v>82</v>
      </c>
      <c r="AY259" s="17" t="s">
        <v>150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7" t="s">
        <v>80</v>
      </c>
      <c r="BK259" s="239">
        <f>ROUND(I259*H259,2)</f>
        <v>0</v>
      </c>
      <c r="BL259" s="17" t="s">
        <v>157</v>
      </c>
      <c r="BM259" s="238" t="s">
        <v>633</v>
      </c>
    </row>
    <row r="260" s="2" customFormat="1">
      <c r="A260" s="38"/>
      <c r="B260" s="39"/>
      <c r="C260" s="40"/>
      <c r="D260" s="240" t="s">
        <v>159</v>
      </c>
      <c r="E260" s="40"/>
      <c r="F260" s="241" t="s">
        <v>634</v>
      </c>
      <c r="G260" s="40"/>
      <c r="H260" s="40"/>
      <c r="I260" s="242"/>
      <c r="J260" s="40"/>
      <c r="K260" s="40"/>
      <c r="L260" s="44"/>
      <c r="M260" s="243"/>
      <c r="N260" s="244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159</v>
      </c>
      <c r="AU260" s="17" t="s">
        <v>82</v>
      </c>
    </row>
    <row r="261" s="14" customFormat="1">
      <c r="A261" s="14"/>
      <c r="B261" s="256"/>
      <c r="C261" s="257"/>
      <c r="D261" s="240" t="s">
        <v>172</v>
      </c>
      <c r="E261" s="258" t="s">
        <v>1</v>
      </c>
      <c r="F261" s="259" t="s">
        <v>635</v>
      </c>
      <c r="G261" s="257"/>
      <c r="H261" s="260">
        <v>7.7199999999999998</v>
      </c>
      <c r="I261" s="261"/>
      <c r="J261" s="257"/>
      <c r="K261" s="257"/>
      <c r="L261" s="262"/>
      <c r="M261" s="263"/>
      <c r="N261" s="264"/>
      <c r="O261" s="264"/>
      <c r="P261" s="264"/>
      <c r="Q261" s="264"/>
      <c r="R261" s="264"/>
      <c r="S261" s="264"/>
      <c r="T261" s="26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6" t="s">
        <v>172</v>
      </c>
      <c r="AU261" s="266" t="s">
        <v>82</v>
      </c>
      <c r="AV261" s="14" t="s">
        <v>82</v>
      </c>
      <c r="AW261" s="14" t="s">
        <v>30</v>
      </c>
      <c r="AX261" s="14" t="s">
        <v>80</v>
      </c>
      <c r="AY261" s="266" t="s">
        <v>150</v>
      </c>
    </row>
    <row r="262" s="12" customFormat="1" ht="22.8" customHeight="1">
      <c r="A262" s="12"/>
      <c r="B262" s="211"/>
      <c r="C262" s="212"/>
      <c r="D262" s="213" t="s">
        <v>72</v>
      </c>
      <c r="E262" s="225" t="s">
        <v>102</v>
      </c>
      <c r="F262" s="225" t="s">
        <v>636</v>
      </c>
      <c r="G262" s="212"/>
      <c r="H262" s="212"/>
      <c r="I262" s="215"/>
      <c r="J262" s="226">
        <f>BK262</f>
        <v>0</v>
      </c>
      <c r="K262" s="212"/>
      <c r="L262" s="217"/>
      <c r="M262" s="218"/>
      <c r="N262" s="219"/>
      <c r="O262" s="219"/>
      <c r="P262" s="220">
        <f>SUM(P263:P310)</f>
        <v>0</v>
      </c>
      <c r="Q262" s="219"/>
      <c r="R262" s="220">
        <f>SUM(R263:R310)</f>
        <v>0.27873925260000004</v>
      </c>
      <c r="S262" s="219"/>
      <c r="T262" s="221">
        <f>SUM(T263:T310)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22" t="s">
        <v>80</v>
      </c>
      <c r="AT262" s="223" t="s">
        <v>72</v>
      </c>
      <c r="AU262" s="223" t="s">
        <v>80</v>
      </c>
      <c r="AY262" s="222" t="s">
        <v>150</v>
      </c>
      <c r="BK262" s="224">
        <f>SUM(BK263:BK310)</f>
        <v>0</v>
      </c>
    </row>
    <row r="263" s="2" customFormat="1" ht="16.5" customHeight="1">
      <c r="A263" s="38"/>
      <c r="B263" s="39"/>
      <c r="C263" s="227" t="s">
        <v>307</v>
      </c>
      <c r="D263" s="227" t="s">
        <v>152</v>
      </c>
      <c r="E263" s="228" t="s">
        <v>637</v>
      </c>
      <c r="F263" s="229" t="s">
        <v>638</v>
      </c>
      <c r="G263" s="230" t="s">
        <v>167</v>
      </c>
      <c r="H263" s="231">
        <v>0.46200000000000002</v>
      </c>
      <c r="I263" s="232"/>
      <c r="J263" s="233">
        <f>ROUND(I263*H263,2)</f>
        <v>0</v>
      </c>
      <c r="K263" s="229" t="s">
        <v>156</v>
      </c>
      <c r="L263" s="44"/>
      <c r="M263" s="234" t="s">
        <v>1</v>
      </c>
      <c r="N263" s="235" t="s">
        <v>38</v>
      </c>
      <c r="O263" s="91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8" t="s">
        <v>157</v>
      </c>
      <c r="AT263" s="238" t="s">
        <v>152</v>
      </c>
      <c r="AU263" s="238" t="s">
        <v>82</v>
      </c>
      <c r="AY263" s="17" t="s">
        <v>150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7" t="s">
        <v>80</v>
      </c>
      <c r="BK263" s="239">
        <f>ROUND(I263*H263,2)</f>
        <v>0</v>
      </c>
      <c r="BL263" s="17" t="s">
        <v>157</v>
      </c>
      <c r="BM263" s="238" t="s">
        <v>639</v>
      </c>
    </row>
    <row r="264" s="2" customFormat="1">
      <c r="A264" s="38"/>
      <c r="B264" s="39"/>
      <c r="C264" s="40"/>
      <c r="D264" s="240" t="s">
        <v>159</v>
      </c>
      <c r="E264" s="40"/>
      <c r="F264" s="241" t="s">
        <v>640</v>
      </c>
      <c r="G264" s="40"/>
      <c r="H264" s="40"/>
      <c r="I264" s="242"/>
      <c r="J264" s="40"/>
      <c r="K264" s="40"/>
      <c r="L264" s="44"/>
      <c r="M264" s="243"/>
      <c r="N264" s="244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159</v>
      </c>
      <c r="AU264" s="17" t="s">
        <v>82</v>
      </c>
    </row>
    <row r="265" s="14" customFormat="1">
      <c r="A265" s="14"/>
      <c r="B265" s="256"/>
      <c r="C265" s="257"/>
      <c r="D265" s="240" t="s">
        <v>172</v>
      </c>
      <c r="E265" s="258" t="s">
        <v>1</v>
      </c>
      <c r="F265" s="259" t="s">
        <v>641</v>
      </c>
      <c r="G265" s="257"/>
      <c r="H265" s="260">
        <v>0.46200000000000002</v>
      </c>
      <c r="I265" s="261"/>
      <c r="J265" s="257"/>
      <c r="K265" s="257"/>
      <c r="L265" s="262"/>
      <c r="M265" s="263"/>
      <c r="N265" s="264"/>
      <c r="O265" s="264"/>
      <c r="P265" s="264"/>
      <c r="Q265" s="264"/>
      <c r="R265" s="264"/>
      <c r="S265" s="264"/>
      <c r="T265" s="26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6" t="s">
        <v>172</v>
      </c>
      <c r="AU265" s="266" t="s">
        <v>82</v>
      </c>
      <c r="AV265" s="14" t="s">
        <v>82</v>
      </c>
      <c r="AW265" s="14" t="s">
        <v>30</v>
      </c>
      <c r="AX265" s="14" t="s">
        <v>80</v>
      </c>
      <c r="AY265" s="266" t="s">
        <v>150</v>
      </c>
    </row>
    <row r="266" s="2" customFormat="1">
      <c r="A266" s="38"/>
      <c r="B266" s="39"/>
      <c r="C266" s="227" t="s">
        <v>312</v>
      </c>
      <c r="D266" s="227" t="s">
        <v>152</v>
      </c>
      <c r="E266" s="228" t="s">
        <v>642</v>
      </c>
      <c r="F266" s="229" t="s">
        <v>643</v>
      </c>
      <c r="G266" s="230" t="s">
        <v>167</v>
      </c>
      <c r="H266" s="231">
        <v>0.46200000000000002</v>
      </c>
      <c r="I266" s="232"/>
      <c r="J266" s="233">
        <f>ROUND(I266*H266,2)</f>
        <v>0</v>
      </c>
      <c r="K266" s="229" t="s">
        <v>156</v>
      </c>
      <c r="L266" s="44"/>
      <c r="M266" s="234" t="s">
        <v>1</v>
      </c>
      <c r="N266" s="235" t="s">
        <v>38</v>
      </c>
      <c r="O266" s="91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8" t="s">
        <v>157</v>
      </c>
      <c r="AT266" s="238" t="s">
        <v>152</v>
      </c>
      <c r="AU266" s="238" t="s">
        <v>82</v>
      </c>
      <c r="AY266" s="17" t="s">
        <v>150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7" t="s">
        <v>80</v>
      </c>
      <c r="BK266" s="239">
        <f>ROUND(I266*H266,2)</f>
        <v>0</v>
      </c>
      <c r="BL266" s="17" t="s">
        <v>157</v>
      </c>
      <c r="BM266" s="238" t="s">
        <v>644</v>
      </c>
    </row>
    <row r="267" s="2" customFormat="1">
      <c r="A267" s="38"/>
      <c r="B267" s="39"/>
      <c r="C267" s="40"/>
      <c r="D267" s="240" t="s">
        <v>159</v>
      </c>
      <c r="E267" s="40"/>
      <c r="F267" s="241" t="s">
        <v>645</v>
      </c>
      <c r="G267" s="40"/>
      <c r="H267" s="40"/>
      <c r="I267" s="242"/>
      <c r="J267" s="40"/>
      <c r="K267" s="40"/>
      <c r="L267" s="44"/>
      <c r="M267" s="243"/>
      <c r="N267" s="244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159</v>
      </c>
      <c r="AU267" s="17" t="s">
        <v>82</v>
      </c>
    </row>
    <row r="268" s="2" customFormat="1" ht="16.5" customHeight="1">
      <c r="A268" s="38"/>
      <c r="B268" s="39"/>
      <c r="C268" s="227" t="s">
        <v>317</v>
      </c>
      <c r="D268" s="227" t="s">
        <v>152</v>
      </c>
      <c r="E268" s="228" t="s">
        <v>646</v>
      </c>
      <c r="F268" s="229" t="s">
        <v>647</v>
      </c>
      <c r="G268" s="230" t="s">
        <v>177</v>
      </c>
      <c r="H268" s="231">
        <v>2.8980000000000001</v>
      </c>
      <c r="I268" s="232"/>
      <c r="J268" s="233">
        <f>ROUND(I268*H268,2)</f>
        <v>0</v>
      </c>
      <c r="K268" s="229" t="s">
        <v>156</v>
      </c>
      <c r="L268" s="44"/>
      <c r="M268" s="234" t="s">
        <v>1</v>
      </c>
      <c r="N268" s="235" t="s">
        <v>38</v>
      </c>
      <c r="O268" s="91"/>
      <c r="P268" s="236">
        <f>O268*H268</f>
        <v>0</v>
      </c>
      <c r="Q268" s="236">
        <v>0.041744200000000002</v>
      </c>
      <c r="R268" s="236">
        <f>Q268*H268</f>
        <v>0.12097469160000002</v>
      </c>
      <c r="S268" s="236">
        <v>0</v>
      </c>
      <c r="T268" s="23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8" t="s">
        <v>157</v>
      </c>
      <c r="AT268" s="238" t="s">
        <v>152</v>
      </c>
      <c r="AU268" s="238" t="s">
        <v>82</v>
      </c>
      <c r="AY268" s="17" t="s">
        <v>150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7" t="s">
        <v>80</v>
      </c>
      <c r="BK268" s="239">
        <f>ROUND(I268*H268,2)</f>
        <v>0</v>
      </c>
      <c r="BL268" s="17" t="s">
        <v>157</v>
      </c>
      <c r="BM268" s="238" t="s">
        <v>648</v>
      </c>
    </row>
    <row r="269" s="2" customFormat="1">
      <c r="A269" s="38"/>
      <c r="B269" s="39"/>
      <c r="C269" s="40"/>
      <c r="D269" s="240" t="s">
        <v>159</v>
      </c>
      <c r="E269" s="40"/>
      <c r="F269" s="241" t="s">
        <v>649</v>
      </c>
      <c r="G269" s="40"/>
      <c r="H269" s="40"/>
      <c r="I269" s="242"/>
      <c r="J269" s="40"/>
      <c r="K269" s="40"/>
      <c r="L269" s="44"/>
      <c r="M269" s="243"/>
      <c r="N269" s="244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159</v>
      </c>
      <c r="AU269" s="17" t="s">
        <v>82</v>
      </c>
    </row>
    <row r="270" s="14" customFormat="1">
      <c r="A270" s="14"/>
      <c r="B270" s="256"/>
      <c r="C270" s="257"/>
      <c r="D270" s="240" t="s">
        <v>172</v>
      </c>
      <c r="E270" s="258" t="s">
        <v>1</v>
      </c>
      <c r="F270" s="259" t="s">
        <v>650</v>
      </c>
      <c r="G270" s="257"/>
      <c r="H270" s="260">
        <v>2.5499999999999998</v>
      </c>
      <c r="I270" s="261"/>
      <c r="J270" s="257"/>
      <c r="K270" s="257"/>
      <c r="L270" s="262"/>
      <c r="M270" s="263"/>
      <c r="N270" s="264"/>
      <c r="O270" s="264"/>
      <c r="P270" s="264"/>
      <c r="Q270" s="264"/>
      <c r="R270" s="264"/>
      <c r="S270" s="264"/>
      <c r="T270" s="26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6" t="s">
        <v>172</v>
      </c>
      <c r="AU270" s="266" t="s">
        <v>82</v>
      </c>
      <c r="AV270" s="14" t="s">
        <v>82</v>
      </c>
      <c r="AW270" s="14" t="s">
        <v>30</v>
      </c>
      <c r="AX270" s="14" t="s">
        <v>73</v>
      </c>
      <c r="AY270" s="266" t="s">
        <v>150</v>
      </c>
    </row>
    <row r="271" s="14" customFormat="1">
      <c r="A271" s="14"/>
      <c r="B271" s="256"/>
      <c r="C271" s="257"/>
      <c r="D271" s="240" t="s">
        <v>172</v>
      </c>
      <c r="E271" s="258" t="s">
        <v>1</v>
      </c>
      <c r="F271" s="259" t="s">
        <v>651</v>
      </c>
      <c r="G271" s="257"/>
      <c r="H271" s="260">
        <v>0.34799999999999998</v>
      </c>
      <c r="I271" s="261"/>
      <c r="J271" s="257"/>
      <c r="K271" s="257"/>
      <c r="L271" s="262"/>
      <c r="M271" s="263"/>
      <c r="N271" s="264"/>
      <c r="O271" s="264"/>
      <c r="P271" s="264"/>
      <c r="Q271" s="264"/>
      <c r="R271" s="264"/>
      <c r="S271" s="264"/>
      <c r="T271" s="26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6" t="s">
        <v>172</v>
      </c>
      <c r="AU271" s="266" t="s">
        <v>82</v>
      </c>
      <c r="AV271" s="14" t="s">
        <v>82</v>
      </c>
      <c r="AW271" s="14" t="s">
        <v>30</v>
      </c>
      <c r="AX271" s="14" t="s">
        <v>73</v>
      </c>
      <c r="AY271" s="266" t="s">
        <v>150</v>
      </c>
    </row>
    <row r="272" s="15" customFormat="1">
      <c r="A272" s="15"/>
      <c r="B272" s="267"/>
      <c r="C272" s="268"/>
      <c r="D272" s="240" t="s">
        <v>172</v>
      </c>
      <c r="E272" s="269" t="s">
        <v>1</v>
      </c>
      <c r="F272" s="270" t="s">
        <v>204</v>
      </c>
      <c r="G272" s="268"/>
      <c r="H272" s="271">
        <v>2.8980000000000001</v>
      </c>
      <c r="I272" s="272"/>
      <c r="J272" s="268"/>
      <c r="K272" s="268"/>
      <c r="L272" s="273"/>
      <c r="M272" s="274"/>
      <c r="N272" s="275"/>
      <c r="O272" s="275"/>
      <c r="P272" s="275"/>
      <c r="Q272" s="275"/>
      <c r="R272" s="275"/>
      <c r="S272" s="275"/>
      <c r="T272" s="276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7" t="s">
        <v>172</v>
      </c>
      <c r="AU272" s="277" t="s">
        <v>82</v>
      </c>
      <c r="AV272" s="15" t="s">
        <v>157</v>
      </c>
      <c r="AW272" s="15" t="s">
        <v>30</v>
      </c>
      <c r="AX272" s="15" t="s">
        <v>80</v>
      </c>
      <c r="AY272" s="277" t="s">
        <v>150</v>
      </c>
    </row>
    <row r="273" s="2" customFormat="1" ht="16.5" customHeight="1">
      <c r="A273" s="38"/>
      <c r="B273" s="39"/>
      <c r="C273" s="227" t="s">
        <v>322</v>
      </c>
      <c r="D273" s="227" t="s">
        <v>152</v>
      </c>
      <c r="E273" s="228" t="s">
        <v>652</v>
      </c>
      <c r="F273" s="229" t="s">
        <v>653</v>
      </c>
      <c r="G273" s="230" t="s">
        <v>177</v>
      </c>
      <c r="H273" s="231">
        <v>2.8980000000000001</v>
      </c>
      <c r="I273" s="232"/>
      <c r="J273" s="233">
        <f>ROUND(I273*H273,2)</f>
        <v>0</v>
      </c>
      <c r="K273" s="229" t="s">
        <v>156</v>
      </c>
      <c r="L273" s="44"/>
      <c r="M273" s="234" t="s">
        <v>1</v>
      </c>
      <c r="N273" s="235" t="s">
        <v>38</v>
      </c>
      <c r="O273" s="91"/>
      <c r="P273" s="236">
        <f>O273*H273</f>
        <v>0</v>
      </c>
      <c r="Q273" s="236">
        <v>1.5E-05</v>
      </c>
      <c r="R273" s="236">
        <f>Q273*H273</f>
        <v>4.3470000000000002E-05</v>
      </c>
      <c r="S273" s="236">
        <v>0</v>
      </c>
      <c r="T273" s="23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8" t="s">
        <v>157</v>
      </c>
      <c r="AT273" s="238" t="s">
        <v>152</v>
      </c>
      <c r="AU273" s="238" t="s">
        <v>82</v>
      </c>
      <c r="AY273" s="17" t="s">
        <v>150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7" t="s">
        <v>80</v>
      </c>
      <c r="BK273" s="239">
        <f>ROUND(I273*H273,2)</f>
        <v>0</v>
      </c>
      <c r="BL273" s="17" t="s">
        <v>157</v>
      </c>
      <c r="BM273" s="238" t="s">
        <v>654</v>
      </c>
    </row>
    <row r="274" s="2" customFormat="1">
      <c r="A274" s="38"/>
      <c r="B274" s="39"/>
      <c r="C274" s="40"/>
      <c r="D274" s="240" t="s">
        <v>159</v>
      </c>
      <c r="E274" s="40"/>
      <c r="F274" s="241" t="s">
        <v>655</v>
      </c>
      <c r="G274" s="40"/>
      <c r="H274" s="40"/>
      <c r="I274" s="242"/>
      <c r="J274" s="40"/>
      <c r="K274" s="40"/>
      <c r="L274" s="44"/>
      <c r="M274" s="243"/>
      <c r="N274" s="244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159</v>
      </c>
      <c r="AU274" s="17" t="s">
        <v>82</v>
      </c>
    </row>
    <row r="275" s="2" customFormat="1" ht="16.5" customHeight="1">
      <c r="A275" s="38"/>
      <c r="B275" s="39"/>
      <c r="C275" s="227" t="s">
        <v>327</v>
      </c>
      <c r="D275" s="227" t="s">
        <v>152</v>
      </c>
      <c r="E275" s="228" t="s">
        <v>656</v>
      </c>
      <c r="F275" s="229" t="s">
        <v>657</v>
      </c>
      <c r="G275" s="230" t="s">
        <v>184</v>
      </c>
      <c r="H275" s="231">
        <v>0.014</v>
      </c>
      <c r="I275" s="232"/>
      <c r="J275" s="233">
        <f>ROUND(I275*H275,2)</f>
        <v>0</v>
      </c>
      <c r="K275" s="229" t="s">
        <v>156</v>
      </c>
      <c r="L275" s="44"/>
      <c r="M275" s="234" t="s">
        <v>1</v>
      </c>
      <c r="N275" s="235" t="s">
        <v>38</v>
      </c>
      <c r="O275" s="91"/>
      <c r="P275" s="236">
        <f>O275*H275</f>
        <v>0</v>
      </c>
      <c r="Q275" s="236">
        <v>1.0487652000000001</v>
      </c>
      <c r="R275" s="236">
        <f>Q275*H275</f>
        <v>0.014682712800000001</v>
      </c>
      <c r="S275" s="236">
        <v>0</v>
      </c>
      <c r="T275" s="237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8" t="s">
        <v>157</v>
      </c>
      <c r="AT275" s="238" t="s">
        <v>152</v>
      </c>
      <c r="AU275" s="238" t="s">
        <v>82</v>
      </c>
      <c r="AY275" s="17" t="s">
        <v>150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7" t="s">
        <v>80</v>
      </c>
      <c r="BK275" s="239">
        <f>ROUND(I275*H275,2)</f>
        <v>0</v>
      </c>
      <c r="BL275" s="17" t="s">
        <v>157</v>
      </c>
      <c r="BM275" s="238" t="s">
        <v>658</v>
      </c>
    </row>
    <row r="276" s="2" customFormat="1">
      <c r="A276" s="38"/>
      <c r="B276" s="39"/>
      <c r="C276" s="40"/>
      <c r="D276" s="240" t="s">
        <v>159</v>
      </c>
      <c r="E276" s="40"/>
      <c r="F276" s="241" t="s">
        <v>659</v>
      </c>
      <c r="G276" s="40"/>
      <c r="H276" s="40"/>
      <c r="I276" s="242"/>
      <c r="J276" s="40"/>
      <c r="K276" s="40"/>
      <c r="L276" s="44"/>
      <c r="M276" s="243"/>
      <c r="N276" s="244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159</v>
      </c>
      <c r="AU276" s="17" t="s">
        <v>82</v>
      </c>
    </row>
    <row r="277" s="13" customFormat="1">
      <c r="A277" s="13"/>
      <c r="B277" s="246"/>
      <c r="C277" s="247"/>
      <c r="D277" s="240" t="s">
        <v>172</v>
      </c>
      <c r="E277" s="248" t="s">
        <v>1</v>
      </c>
      <c r="F277" s="249" t="s">
        <v>660</v>
      </c>
      <c r="G277" s="247"/>
      <c r="H277" s="248" t="s">
        <v>1</v>
      </c>
      <c r="I277" s="250"/>
      <c r="J277" s="247"/>
      <c r="K277" s="247"/>
      <c r="L277" s="251"/>
      <c r="M277" s="252"/>
      <c r="N277" s="253"/>
      <c r="O277" s="253"/>
      <c r="P277" s="253"/>
      <c r="Q277" s="253"/>
      <c r="R277" s="253"/>
      <c r="S277" s="253"/>
      <c r="T277" s="25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5" t="s">
        <v>172</v>
      </c>
      <c r="AU277" s="255" t="s">
        <v>82</v>
      </c>
      <c r="AV277" s="13" t="s">
        <v>80</v>
      </c>
      <c r="AW277" s="13" t="s">
        <v>30</v>
      </c>
      <c r="AX277" s="13" t="s">
        <v>73</v>
      </c>
      <c r="AY277" s="255" t="s">
        <v>150</v>
      </c>
    </row>
    <row r="278" s="14" customFormat="1">
      <c r="A278" s="14"/>
      <c r="B278" s="256"/>
      <c r="C278" s="257"/>
      <c r="D278" s="240" t="s">
        <v>172</v>
      </c>
      <c r="E278" s="258" t="s">
        <v>1</v>
      </c>
      <c r="F278" s="259" t="s">
        <v>661</v>
      </c>
      <c r="G278" s="257"/>
      <c r="H278" s="260">
        <v>0.014</v>
      </c>
      <c r="I278" s="261"/>
      <c r="J278" s="257"/>
      <c r="K278" s="257"/>
      <c r="L278" s="262"/>
      <c r="M278" s="263"/>
      <c r="N278" s="264"/>
      <c r="O278" s="264"/>
      <c r="P278" s="264"/>
      <c r="Q278" s="264"/>
      <c r="R278" s="264"/>
      <c r="S278" s="264"/>
      <c r="T278" s="26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6" t="s">
        <v>172</v>
      </c>
      <c r="AU278" s="266" t="s">
        <v>82</v>
      </c>
      <c r="AV278" s="14" t="s">
        <v>82</v>
      </c>
      <c r="AW278" s="14" t="s">
        <v>30</v>
      </c>
      <c r="AX278" s="14" t="s">
        <v>73</v>
      </c>
      <c r="AY278" s="266" t="s">
        <v>150</v>
      </c>
    </row>
    <row r="279" s="15" customFormat="1">
      <c r="A279" s="15"/>
      <c r="B279" s="267"/>
      <c r="C279" s="268"/>
      <c r="D279" s="240" t="s">
        <v>172</v>
      </c>
      <c r="E279" s="269" t="s">
        <v>1</v>
      </c>
      <c r="F279" s="270" t="s">
        <v>204</v>
      </c>
      <c r="G279" s="268"/>
      <c r="H279" s="271">
        <v>0.014</v>
      </c>
      <c r="I279" s="272"/>
      <c r="J279" s="268"/>
      <c r="K279" s="268"/>
      <c r="L279" s="273"/>
      <c r="M279" s="274"/>
      <c r="N279" s="275"/>
      <c r="O279" s="275"/>
      <c r="P279" s="275"/>
      <c r="Q279" s="275"/>
      <c r="R279" s="275"/>
      <c r="S279" s="275"/>
      <c r="T279" s="276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7" t="s">
        <v>172</v>
      </c>
      <c r="AU279" s="277" t="s">
        <v>82</v>
      </c>
      <c r="AV279" s="15" t="s">
        <v>157</v>
      </c>
      <c r="AW279" s="15" t="s">
        <v>30</v>
      </c>
      <c r="AX279" s="15" t="s">
        <v>80</v>
      </c>
      <c r="AY279" s="277" t="s">
        <v>150</v>
      </c>
    </row>
    <row r="280" s="2" customFormat="1" ht="16.5" customHeight="1">
      <c r="A280" s="38"/>
      <c r="B280" s="39"/>
      <c r="C280" s="227" t="s">
        <v>334</v>
      </c>
      <c r="D280" s="227" t="s">
        <v>152</v>
      </c>
      <c r="E280" s="228" t="s">
        <v>662</v>
      </c>
      <c r="F280" s="229" t="s">
        <v>663</v>
      </c>
      <c r="G280" s="230" t="s">
        <v>167</v>
      </c>
      <c r="H280" s="231">
        <v>3.0619999999999998</v>
      </c>
      <c r="I280" s="232"/>
      <c r="J280" s="233">
        <f>ROUND(I280*H280,2)</f>
        <v>0</v>
      </c>
      <c r="K280" s="229" t="s">
        <v>156</v>
      </c>
      <c r="L280" s="44"/>
      <c r="M280" s="234" t="s">
        <v>1</v>
      </c>
      <c r="N280" s="235" t="s">
        <v>38</v>
      </c>
      <c r="O280" s="91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8" t="s">
        <v>157</v>
      </c>
      <c r="AT280" s="238" t="s">
        <v>152</v>
      </c>
      <c r="AU280" s="238" t="s">
        <v>82</v>
      </c>
      <c r="AY280" s="17" t="s">
        <v>150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7" t="s">
        <v>80</v>
      </c>
      <c r="BK280" s="239">
        <f>ROUND(I280*H280,2)</f>
        <v>0</v>
      </c>
      <c r="BL280" s="17" t="s">
        <v>157</v>
      </c>
      <c r="BM280" s="238" t="s">
        <v>664</v>
      </c>
    </row>
    <row r="281" s="2" customFormat="1">
      <c r="A281" s="38"/>
      <c r="B281" s="39"/>
      <c r="C281" s="40"/>
      <c r="D281" s="240" t="s">
        <v>159</v>
      </c>
      <c r="E281" s="40"/>
      <c r="F281" s="241" t="s">
        <v>665</v>
      </c>
      <c r="G281" s="40"/>
      <c r="H281" s="40"/>
      <c r="I281" s="242"/>
      <c r="J281" s="40"/>
      <c r="K281" s="40"/>
      <c r="L281" s="44"/>
      <c r="M281" s="243"/>
      <c r="N281" s="244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159</v>
      </c>
      <c r="AU281" s="17" t="s">
        <v>82</v>
      </c>
    </row>
    <row r="282" s="13" customFormat="1">
      <c r="A282" s="13"/>
      <c r="B282" s="246"/>
      <c r="C282" s="247"/>
      <c r="D282" s="240" t="s">
        <v>172</v>
      </c>
      <c r="E282" s="248" t="s">
        <v>1</v>
      </c>
      <c r="F282" s="249" t="s">
        <v>666</v>
      </c>
      <c r="G282" s="247"/>
      <c r="H282" s="248" t="s">
        <v>1</v>
      </c>
      <c r="I282" s="250"/>
      <c r="J282" s="247"/>
      <c r="K282" s="247"/>
      <c r="L282" s="251"/>
      <c r="M282" s="252"/>
      <c r="N282" s="253"/>
      <c r="O282" s="253"/>
      <c r="P282" s="253"/>
      <c r="Q282" s="253"/>
      <c r="R282" s="253"/>
      <c r="S282" s="253"/>
      <c r="T282" s="25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5" t="s">
        <v>172</v>
      </c>
      <c r="AU282" s="255" t="s">
        <v>82</v>
      </c>
      <c r="AV282" s="13" t="s">
        <v>80</v>
      </c>
      <c r="AW282" s="13" t="s">
        <v>30</v>
      </c>
      <c r="AX282" s="13" t="s">
        <v>73</v>
      </c>
      <c r="AY282" s="255" t="s">
        <v>150</v>
      </c>
    </row>
    <row r="283" s="14" customFormat="1">
      <c r="A283" s="14"/>
      <c r="B283" s="256"/>
      <c r="C283" s="257"/>
      <c r="D283" s="240" t="s">
        <v>172</v>
      </c>
      <c r="E283" s="258" t="s">
        <v>1</v>
      </c>
      <c r="F283" s="259" t="s">
        <v>667</v>
      </c>
      <c r="G283" s="257"/>
      <c r="H283" s="260">
        <v>3.4889999999999999</v>
      </c>
      <c r="I283" s="261"/>
      <c r="J283" s="257"/>
      <c r="K283" s="257"/>
      <c r="L283" s="262"/>
      <c r="M283" s="263"/>
      <c r="N283" s="264"/>
      <c r="O283" s="264"/>
      <c r="P283" s="264"/>
      <c r="Q283" s="264"/>
      <c r="R283" s="264"/>
      <c r="S283" s="264"/>
      <c r="T283" s="26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6" t="s">
        <v>172</v>
      </c>
      <c r="AU283" s="266" t="s">
        <v>82</v>
      </c>
      <c r="AV283" s="14" t="s">
        <v>82</v>
      </c>
      <c r="AW283" s="14" t="s">
        <v>30</v>
      </c>
      <c r="AX283" s="14" t="s">
        <v>73</v>
      </c>
      <c r="AY283" s="266" t="s">
        <v>150</v>
      </c>
    </row>
    <row r="284" s="13" customFormat="1">
      <c r="A284" s="13"/>
      <c r="B284" s="246"/>
      <c r="C284" s="247"/>
      <c r="D284" s="240" t="s">
        <v>172</v>
      </c>
      <c r="E284" s="248" t="s">
        <v>1</v>
      </c>
      <c r="F284" s="249" t="s">
        <v>668</v>
      </c>
      <c r="G284" s="247"/>
      <c r="H284" s="248" t="s">
        <v>1</v>
      </c>
      <c r="I284" s="250"/>
      <c r="J284" s="247"/>
      <c r="K284" s="247"/>
      <c r="L284" s="251"/>
      <c r="M284" s="252"/>
      <c r="N284" s="253"/>
      <c r="O284" s="253"/>
      <c r="P284" s="253"/>
      <c r="Q284" s="253"/>
      <c r="R284" s="253"/>
      <c r="S284" s="253"/>
      <c r="T284" s="25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5" t="s">
        <v>172</v>
      </c>
      <c r="AU284" s="255" t="s">
        <v>82</v>
      </c>
      <c r="AV284" s="13" t="s">
        <v>80</v>
      </c>
      <c r="AW284" s="13" t="s">
        <v>30</v>
      </c>
      <c r="AX284" s="13" t="s">
        <v>73</v>
      </c>
      <c r="AY284" s="255" t="s">
        <v>150</v>
      </c>
    </row>
    <row r="285" s="14" customFormat="1">
      <c r="A285" s="14"/>
      <c r="B285" s="256"/>
      <c r="C285" s="257"/>
      <c r="D285" s="240" t="s">
        <v>172</v>
      </c>
      <c r="E285" s="258" t="s">
        <v>1</v>
      </c>
      <c r="F285" s="259" t="s">
        <v>669</v>
      </c>
      <c r="G285" s="257"/>
      <c r="H285" s="260">
        <v>-0.42699999999999999</v>
      </c>
      <c r="I285" s="261"/>
      <c r="J285" s="257"/>
      <c r="K285" s="257"/>
      <c r="L285" s="262"/>
      <c r="M285" s="263"/>
      <c r="N285" s="264"/>
      <c r="O285" s="264"/>
      <c r="P285" s="264"/>
      <c r="Q285" s="264"/>
      <c r="R285" s="264"/>
      <c r="S285" s="264"/>
      <c r="T285" s="26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6" t="s">
        <v>172</v>
      </c>
      <c r="AU285" s="266" t="s">
        <v>82</v>
      </c>
      <c r="AV285" s="14" t="s">
        <v>82</v>
      </c>
      <c r="AW285" s="14" t="s">
        <v>30</v>
      </c>
      <c r="AX285" s="14" t="s">
        <v>73</v>
      </c>
      <c r="AY285" s="266" t="s">
        <v>150</v>
      </c>
    </row>
    <row r="286" s="15" customFormat="1">
      <c r="A286" s="15"/>
      <c r="B286" s="267"/>
      <c r="C286" s="268"/>
      <c r="D286" s="240" t="s">
        <v>172</v>
      </c>
      <c r="E286" s="269" t="s">
        <v>1</v>
      </c>
      <c r="F286" s="270" t="s">
        <v>204</v>
      </c>
      <c r="G286" s="268"/>
      <c r="H286" s="271">
        <v>3.0619999999999998</v>
      </c>
      <c r="I286" s="272"/>
      <c r="J286" s="268"/>
      <c r="K286" s="268"/>
      <c r="L286" s="273"/>
      <c r="M286" s="274"/>
      <c r="N286" s="275"/>
      <c r="O286" s="275"/>
      <c r="P286" s="275"/>
      <c r="Q286" s="275"/>
      <c r="R286" s="275"/>
      <c r="S286" s="275"/>
      <c r="T286" s="276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7" t="s">
        <v>172</v>
      </c>
      <c r="AU286" s="277" t="s">
        <v>82</v>
      </c>
      <c r="AV286" s="15" t="s">
        <v>157</v>
      </c>
      <c r="AW286" s="15" t="s">
        <v>30</v>
      </c>
      <c r="AX286" s="15" t="s">
        <v>80</v>
      </c>
      <c r="AY286" s="277" t="s">
        <v>150</v>
      </c>
    </row>
    <row r="287" s="2" customFormat="1">
      <c r="A287" s="38"/>
      <c r="B287" s="39"/>
      <c r="C287" s="227" t="s">
        <v>338</v>
      </c>
      <c r="D287" s="227" t="s">
        <v>152</v>
      </c>
      <c r="E287" s="228" t="s">
        <v>670</v>
      </c>
      <c r="F287" s="229" t="s">
        <v>671</v>
      </c>
      <c r="G287" s="230" t="s">
        <v>167</v>
      </c>
      <c r="H287" s="231">
        <v>3.0619999999999998</v>
      </c>
      <c r="I287" s="232"/>
      <c r="J287" s="233">
        <f>ROUND(I287*H287,2)</f>
        <v>0</v>
      </c>
      <c r="K287" s="229" t="s">
        <v>156</v>
      </c>
      <c r="L287" s="44"/>
      <c r="M287" s="234" t="s">
        <v>1</v>
      </c>
      <c r="N287" s="235" t="s">
        <v>38</v>
      </c>
      <c r="O287" s="91"/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7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8" t="s">
        <v>157</v>
      </c>
      <c r="AT287" s="238" t="s">
        <v>152</v>
      </c>
      <c r="AU287" s="238" t="s">
        <v>82</v>
      </c>
      <c r="AY287" s="17" t="s">
        <v>150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7" t="s">
        <v>80</v>
      </c>
      <c r="BK287" s="239">
        <f>ROUND(I287*H287,2)</f>
        <v>0</v>
      </c>
      <c r="BL287" s="17" t="s">
        <v>157</v>
      </c>
      <c r="BM287" s="238" t="s">
        <v>672</v>
      </c>
    </row>
    <row r="288" s="2" customFormat="1">
      <c r="A288" s="38"/>
      <c r="B288" s="39"/>
      <c r="C288" s="40"/>
      <c r="D288" s="240" t="s">
        <v>159</v>
      </c>
      <c r="E288" s="40"/>
      <c r="F288" s="241" t="s">
        <v>673</v>
      </c>
      <c r="G288" s="40"/>
      <c r="H288" s="40"/>
      <c r="I288" s="242"/>
      <c r="J288" s="40"/>
      <c r="K288" s="40"/>
      <c r="L288" s="44"/>
      <c r="M288" s="243"/>
      <c r="N288" s="244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159</v>
      </c>
      <c r="AU288" s="17" t="s">
        <v>82</v>
      </c>
    </row>
    <row r="289" s="2" customFormat="1">
      <c r="A289" s="38"/>
      <c r="B289" s="39"/>
      <c r="C289" s="227" t="s">
        <v>343</v>
      </c>
      <c r="D289" s="227" t="s">
        <v>152</v>
      </c>
      <c r="E289" s="228" t="s">
        <v>674</v>
      </c>
      <c r="F289" s="229" t="s">
        <v>675</v>
      </c>
      <c r="G289" s="230" t="s">
        <v>177</v>
      </c>
      <c r="H289" s="231">
        <v>10.726000000000001</v>
      </c>
      <c r="I289" s="232"/>
      <c r="J289" s="233">
        <f>ROUND(I289*H289,2)</f>
        <v>0</v>
      </c>
      <c r="K289" s="229" t="s">
        <v>156</v>
      </c>
      <c r="L289" s="44"/>
      <c r="M289" s="234" t="s">
        <v>1</v>
      </c>
      <c r="N289" s="235" t="s">
        <v>38</v>
      </c>
      <c r="O289" s="91"/>
      <c r="P289" s="236">
        <f>O289*H289</f>
        <v>0</v>
      </c>
      <c r="Q289" s="236">
        <v>0.0018247000000000001</v>
      </c>
      <c r="R289" s="236">
        <f>Q289*H289</f>
        <v>0.019571732200000001</v>
      </c>
      <c r="S289" s="236">
        <v>0</v>
      </c>
      <c r="T289" s="237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8" t="s">
        <v>157</v>
      </c>
      <c r="AT289" s="238" t="s">
        <v>152</v>
      </c>
      <c r="AU289" s="238" t="s">
        <v>82</v>
      </c>
      <c r="AY289" s="17" t="s">
        <v>150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7" t="s">
        <v>80</v>
      </c>
      <c r="BK289" s="239">
        <f>ROUND(I289*H289,2)</f>
        <v>0</v>
      </c>
      <c r="BL289" s="17" t="s">
        <v>157</v>
      </c>
      <c r="BM289" s="238" t="s">
        <v>676</v>
      </c>
    </row>
    <row r="290" s="2" customFormat="1">
      <c r="A290" s="38"/>
      <c r="B290" s="39"/>
      <c r="C290" s="40"/>
      <c r="D290" s="240" t="s">
        <v>159</v>
      </c>
      <c r="E290" s="40"/>
      <c r="F290" s="241" t="s">
        <v>677</v>
      </c>
      <c r="G290" s="40"/>
      <c r="H290" s="40"/>
      <c r="I290" s="242"/>
      <c r="J290" s="40"/>
      <c r="K290" s="40"/>
      <c r="L290" s="44"/>
      <c r="M290" s="243"/>
      <c r="N290" s="244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159</v>
      </c>
      <c r="AU290" s="17" t="s">
        <v>82</v>
      </c>
    </row>
    <row r="291" s="13" customFormat="1">
      <c r="A291" s="13"/>
      <c r="B291" s="246"/>
      <c r="C291" s="247"/>
      <c r="D291" s="240" t="s">
        <v>172</v>
      </c>
      <c r="E291" s="248" t="s">
        <v>1</v>
      </c>
      <c r="F291" s="249" t="s">
        <v>678</v>
      </c>
      <c r="G291" s="247"/>
      <c r="H291" s="248" t="s">
        <v>1</v>
      </c>
      <c r="I291" s="250"/>
      <c r="J291" s="247"/>
      <c r="K291" s="247"/>
      <c r="L291" s="251"/>
      <c r="M291" s="252"/>
      <c r="N291" s="253"/>
      <c r="O291" s="253"/>
      <c r="P291" s="253"/>
      <c r="Q291" s="253"/>
      <c r="R291" s="253"/>
      <c r="S291" s="253"/>
      <c r="T291" s="25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5" t="s">
        <v>172</v>
      </c>
      <c r="AU291" s="255" t="s">
        <v>82</v>
      </c>
      <c r="AV291" s="13" t="s">
        <v>80</v>
      </c>
      <c r="AW291" s="13" t="s">
        <v>30</v>
      </c>
      <c r="AX291" s="13" t="s">
        <v>73</v>
      </c>
      <c r="AY291" s="255" t="s">
        <v>150</v>
      </c>
    </row>
    <row r="292" s="14" customFormat="1">
      <c r="A292" s="14"/>
      <c r="B292" s="256"/>
      <c r="C292" s="257"/>
      <c r="D292" s="240" t="s">
        <v>172</v>
      </c>
      <c r="E292" s="258" t="s">
        <v>1</v>
      </c>
      <c r="F292" s="259" t="s">
        <v>679</v>
      </c>
      <c r="G292" s="257"/>
      <c r="H292" s="260">
        <v>4.3049999999999997</v>
      </c>
      <c r="I292" s="261"/>
      <c r="J292" s="257"/>
      <c r="K292" s="257"/>
      <c r="L292" s="262"/>
      <c r="M292" s="263"/>
      <c r="N292" s="264"/>
      <c r="O292" s="264"/>
      <c r="P292" s="264"/>
      <c r="Q292" s="264"/>
      <c r="R292" s="264"/>
      <c r="S292" s="264"/>
      <c r="T292" s="26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6" t="s">
        <v>172</v>
      </c>
      <c r="AU292" s="266" t="s">
        <v>82</v>
      </c>
      <c r="AV292" s="14" t="s">
        <v>82</v>
      </c>
      <c r="AW292" s="14" t="s">
        <v>30</v>
      </c>
      <c r="AX292" s="14" t="s">
        <v>73</v>
      </c>
      <c r="AY292" s="266" t="s">
        <v>150</v>
      </c>
    </row>
    <row r="293" s="14" customFormat="1">
      <c r="A293" s="14"/>
      <c r="B293" s="256"/>
      <c r="C293" s="257"/>
      <c r="D293" s="240" t="s">
        <v>172</v>
      </c>
      <c r="E293" s="258" t="s">
        <v>1</v>
      </c>
      <c r="F293" s="259" t="s">
        <v>680</v>
      </c>
      <c r="G293" s="257"/>
      <c r="H293" s="260">
        <v>4.1550000000000002</v>
      </c>
      <c r="I293" s="261"/>
      <c r="J293" s="257"/>
      <c r="K293" s="257"/>
      <c r="L293" s="262"/>
      <c r="M293" s="263"/>
      <c r="N293" s="264"/>
      <c r="O293" s="264"/>
      <c r="P293" s="264"/>
      <c r="Q293" s="264"/>
      <c r="R293" s="264"/>
      <c r="S293" s="264"/>
      <c r="T293" s="26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6" t="s">
        <v>172</v>
      </c>
      <c r="AU293" s="266" t="s">
        <v>82</v>
      </c>
      <c r="AV293" s="14" t="s">
        <v>82</v>
      </c>
      <c r="AW293" s="14" t="s">
        <v>30</v>
      </c>
      <c r="AX293" s="14" t="s">
        <v>73</v>
      </c>
      <c r="AY293" s="266" t="s">
        <v>150</v>
      </c>
    </row>
    <row r="294" s="14" customFormat="1">
      <c r="A294" s="14"/>
      <c r="B294" s="256"/>
      <c r="C294" s="257"/>
      <c r="D294" s="240" t="s">
        <v>172</v>
      </c>
      <c r="E294" s="258" t="s">
        <v>1</v>
      </c>
      <c r="F294" s="259" t="s">
        <v>681</v>
      </c>
      <c r="G294" s="257"/>
      <c r="H294" s="260">
        <v>2.266</v>
      </c>
      <c r="I294" s="261"/>
      <c r="J294" s="257"/>
      <c r="K294" s="257"/>
      <c r="L294" s="262"/>
      <c r="M294" s="263"/>
      <c r="N294" s="264"/>
      <c r="O294" s="264"/>
      <c r="P294" s="264"/>
      <c r="Q294" s="264"/>
      <c r="R294" s="264"/>
      <c r="S294" s="264"/>
      <c r="T294" s="26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6" t="s">
        <v>172</v>
      </c>
      <c r="AU294" s="266" t="s">
        <v>82</v>
      </c>
      <c r="AV294" s="14" t="s">
        <v>82</v>
      </c>
      <c r="AW294" s="14" t="s">
        <v>30</v>
      </c>
      <c r="AX294" s="14" t="s">
        <v>73</v>
      </c>
      <c r="AY294" s="266" t="s">
        <v>150</v>
      </c>
    </row>
    <row r="295" s="15" customFormat="1">
      <c r="A295" s="15"/>
      <c r="B295" s="267"/>
      <c r="C295" s="268"/>
      <c r="D295" s="240" t="s">
        <v>172</v>
      </c>
      <c r="E295" s="269" t="s">
        <v>1</v>
      </c>
      <c r="F295" s="270" t="s">
        <v>204</v>
      </c>
      <c r="G295" s="268"/>
      <c r="H295" s="271">
        <v>10.726000000000001</v>
      </c>
      <c r="I295" s="272"/>
      <c r="J295" s="268"/>
      <c r="K295" s="268"/>
      <c r="L295" s="273"/>
      <c r="M295" s="274"/>
      <c r="N295" s="275"/>
      <c r="O295" s="275"/>
      <c r="P295" s="275"/>
      <c r="Q295" s="275"/>
      <c r="R295" s="275"/>
      <c r="S295" s="275"/>
      <c r="T295" s="276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7" t="s">
        <v>172</v>
      </c>
      <c r="AU295" s="277" t="s">
        <v>82</v>
      </c>
      <c r="AV295" s="15" t="s">
        <v>157</v>
      </c>
      <c r="AW295" s="15" t="s">
        <v>30</v>
      </c>
      <c r="AX295" s="15" t="s">
        <v>80</v>
      </c>
      <c r="AY295" s="277" t="s">
        <v>150</v>
      </c>
    </row>
    <row r="296" s="2" customFormat="1">
      <c r="A296" s="38"/>
      <c r="B296" s="39"/>
      <c r="C296" s="227" t="s">
        <v>349</v>
      </c>
      <c r="D296" s="227" t="s">
        <v>152</v>
      </c>
      <c r="E296" s="228" t="s">
        <v>682</v>
      </c>
      <c r="F296" s="229" t="s">
        <v>683</v>
      </c>
      <c r="G296" s="230" t="s">
        <v>177</v>
      </c>
      <c r="H296" s="231">
        <v>10.726000000000001</v>
      </c>
      <c r="I296" s="232"/>
      <c r="J296" s="233">
        <f>ROUND(I296*H296,2)</f>
        <v>0</v>
      </c>
      <c r="K296" s="229" t="s">
        <v>156</v>
      </c>
      <c r="L296" s="44"/>
      <c r="M296" s="234" t="s">
        <v>1</v>
      </c>
      <c r="N296" s="235" t="s">
        <v>38</v>
      </c>
      <c r="O296" s="91"/>
      <c r="P296" s="236">
        <f>O296*H296</f>
        <v>0</v>
      </c>
      <c r="Q296" s="236">
        <v>3.6000000000000001E-05</v>
      </c>
      <c r="R296" s="236">
        <f>Q296*H296</f>
        <v>0.00038613600000000003</v>
      </c>
      <c r="S296" s="236">
        <v>0</v>
      </c>
      <c r="T296" s="237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8" t="s">
        <v>157</v>
      </c>
      <c r="AT296" s="238" t="s">
        <v>152</v>
      </c>
      <c r="AU296" s="238" t="s">
        <v>82</v>
      </c>
      <c r="AY296" s="17" t="s">
        <v>150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7" t="s">
        <v>80</v>
      </c>
      <c r="BK296" s="239">
        <f>ROUND(I296*H296,2)</f>
        <v>0</v>
      </c>
      <c r="BL296" s="17" t="s">
        <v>157</v>
      </c>
      <c r="BM296" s="238" t="s">
        <v>684</v>
      </c>
    </row>
    <row r="297" s="2" customFormat="1">
      <c r="A297" s="38"/>
      <c r="B297" s="39"/>
      <c r="C297" s="40"/>
      <c r="D297" s="240" t="s">
        <v>159</v>
      </c>
      <c r="E297" s="40"/>
      <c r="F297" s="241" t="s">
        <v>685</v>
      </c>
      <c r="G297" s="40"/>
      <c r="H297" s="40"/>
      <c r="I297" s="242"/>
      <c r="J297" s="40"/>
      <c r="K297" s="40"/>
      <c r="L297" s="44"/>
      <c r="M297" s="243"/>
      <c r="N297" s="244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159</v>
      </c>
      <c r="AU297" s="17" t="s">
        <v>82</v>
      </c>
    </row>
    <row r="298" s="2" customFormat="1">
      <c r="A298" s="38"/>
      <c r="B298" s="39"/>
      <c r="C298" s="227" t="s">
        <v>356</v>
      </c>
      <c r="D298" s="227" t="s">
        <v>152</v>
      </c>
      <c r="E298" s="228" t="s">
        <v>686</v>
      </c>
      <c r="F298" s="229" t="s">
        <v>687</v>
      </c>
      <c r="G298" s="230" t="s">
        <v>155</v>
      </c>
      <c r="H298" s="231">
        <v>1</v>
      </c>
      <c r="I298" s="232"/>
      <c r="J298" s="233">
        <f>ROUND(I298*H298,2)</f>
        <v>0</v>
      </c>
      <c r="K298" s="229" t="s">
        <v>156</v>
      </c>
      <c r="L298" s="44"/>
      <c r="M298" s="234" t="s">
        <v>1</v>
      </c>
      <c r="N298" s="235" t="s">
        <v>38</v>
      </c>
      <c r="O298" s="91"/>
      <c r="P298" s="236">
        <f>O298*H298</f>
        <v>0</v>
      </c>
      <c r="Q298" s="236">
        <v>0.0083999999999999995</v>
      </c>
      <c r="R298" s="236">
        <f>Q298*H298</f>
        <v>0.0083999999999999995</v>
      </c>
      <c r="S298" s="236">
        <v>0</v>
      </c>
      <c r="T298" s="237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8" t="s">
        <v>157</v>
      </c>
      <c r="AT298" s="238" t="s">
        <v>152</v>
      </c>
      <c r="AU298" s="238" t="s">
        <v>82</v>
      </c>
      <c r="AY298" s="17" t="s">
        <v>150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7" t="s">
        <v>80</v>
      </c>
      <c r="BK298" s="239">
        <f>ROUND(I298*H298,2)</f>
        <v>0</v>
      </c>
      <c r="BL298" s="17" t="s">
        <v>157</v>
      </c>
      <c r="BM298" s="238" t="s">
        <v>688</v>
      </c>
    </row>
    <row r="299" s="2" customFormat="1">
      <c r="A299" s="38"/>
      <c r="B299" s="39"/>
      <c r="C299" s="40"/>
      <c r="D299" s="240" t="s">
        <v>159</v>
      </c>
      <c r="E299" s="40"/>
      <c r="F299" s="241" t="s">
        <v>689</v>
      </c>
      <c r="G299" s="40"/>
      <c r="H299" s="40"/>
      <c r="I299" s="242"/>
      <c r="J299" s="40"/>
      <c r="K299" s="40"/>
      <c r="L299" s="44"/>
      <c r="M299" s="243"/>
      <c r="N299" s="244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159</v>
      </c>
      <c r="AU299" s="17" t="s">
        <v>82</v>
      </c>
    </row>
    <row r="300" s="13" customFormat="1">
      <c r="A300" s="13"/>
      <c r="B300" s="246"/>
      <c r="C300" s="247"/>
      <c r="D300" s="240" t="s">
        <v>172</v>
      </c>
      <c r="E300" s="248" t="s">
        <v>1</v>
      </c>
      <c r="F300" s="249" t="s">
        <v>690</v>
      </c>
      <c r="G300" s="247"/>
      <c r="H300" s="248" t="s">
        <v>1</v>
      </c>
      <c r="I300" s="250"/>
      <c r="J300" s="247"/>
      <c r="K300" s="247"/>
      <c r="L300" s="251"/>
      <c r="M300" s="252"/>
      <c r="N300" s="253"/>
      <c r="O300" s="253"/>
      <c r="P300" s="253"/>
      <c r="Q300" s="253"/>
      <c r="R300" s="253"/>
      <c r="S300" s="253"/>
      <c r="T300" s="25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5" t="s">
        <v>172</v>
      </c>
      <c r="AU300" s="255" t="s">
        <v>82</v>
      </c>
      <c r="AV300" s="13" t="s">
        <v>80</v>
      </c>
      <c r="AW300" s="13" t="s">
        <v>30</v>
      </c>
      <c r="AX300" s="13" t="s">
        <v>73</v>
      </c>
      <c r="AY300" s="255" t="s">
        <v>150</v>
      </c>
    </row>
    <row r="301" s="14" customFormat="1">
      <c r="A301" s="14"/>
      <c r="B301" s="256"/>
      <c r="C301" s="257"/>
      <c r="D301" s="240" t="s">
        <v>172</v>
      </c>
      <c r="E301" s="258" t="s">
        <v>1</v>
      </c>
      <c r="F301" s="259" t="s">
        <v>80</v>
      </c>
      <c r="G301" s="257"/>
      <c r="H301" s="260">
        <v>1</v>
      </c>
      <c r="I301" s="261"/>
      <c r="J301" s="257"/>
      <c r="K301" s="257"/>
      <c r="L301" s="262"/>
      <c r="M301" s="263"/>
      <c r="N301" s="264"/>
      <c r="O301" s="264"/>
      <c r="P301" s="264"/>
      <c r="Q301" s="264"/>
      <c r="R301" s="264"/>
      <c r="S301" s="264"/>
      <c r="T301" s="26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6" t="s">
        <v>172</v>
      </c>
      <c r="AU301" s="266" t="s">
        <v>82</v>
      </c>
      <c r="AV301" s="14" t="s">
        <v>82</v>
      </c>
      <c r="AW301" s="14" t="s">
        <v>30</v>
      </c>
      <c r="AX301" s="14" t="s">
        <v>73</v>
      </c>
      <c r="AY301" s="266" t="s">
        <v>150</v>
      </c>
    </row>
    <row r="302" s="15" customFormat="1">
      <c r="A302" s="15"/>
      <c r="B302" s="267"/>
      <c r="C302" s="268"/>
      <c r="D302" s="240" t="s">
        <v>172</v>
      </c>
      <c r="E302" s="269" t="s">
        <v>1</v>
      </c>
      <c r="F302" s="270" t="s">
        <v>204</v>
      </c>
      <c r="G302" s="268"/>
      <c r="H302" s="271">
        <v>1</v>
      </c>
      <c r="I302" s="272"/>
      <c r="J302" s="268"/>
      <c r="K302" s="268"/>
      <c r="L302" s="273"/>
      <c r="M302" s="274"/>
      <c r="N302" s="275"/>
      <c r="O302" s="275"/>
      <c r="P302" s="275"/>
      <c r="Q302" s="275"/>
      <c r="R302" s="275"/>
      <c r="S302" s="275"/>
      <c r="T302" s="276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7" t="s">
        <v>172</v>
      </c>
      <c r="AU302" s="277" t="s">
        <v>82</v>
      </c>
      <c r="AV302" s="15" t="s">
        <v>157</v>
      </c>
      <c r="AW302" s="15" t="s">
        <v>30</v>
      </c>
      <c r="AX302" s="15" t="s">
        <v>80</v>
      </c>
      <c r="AY302" s="277" t="s">
        <v>150</v>
      </c>
    </row>
    <row r="303" s="2" customFormat="1" ht="16.5" customHeight="1">
      <c r="A303" s="38"/>
      <c r="B303" s="39"/>
      <c r="C303" s="227" t="s">
        <v>472</v>
      </c>
      <c r="D303" s="227" t="s">
        <v>152</v>
      </c>
      <c r="E303" s="228" t="s">
        <v>691</v>
      </c>
      <c r="F303" s="229" t="s">
        <v>692</v>
      </c>
      <c r="G303" s="230" t="s">
        <v>184</v>
      </c>
      <c r="H303" s="231">
        <v>0.039</v>
      </c>
      <c r="I303" s="232"/>
      <c r="J303" s="233">
        <f>ROUND(I303*H303,2)</f>
        <v>0</v>
      </c>
      <c r="K303" s="229" t="s">
        <v>156</v>
      </c>
      <c r="L303" s="44"/>
      <c r="M303" s="234" t="s">
        <v>1</v>
      </c>
      <c r="N303" s="235" t="s">
        <v>38</v>
      </c>
      <c r="O303" s="91"/>
      <c r="P303" s="236">
        <f>O303*H303</f>
        <v>0</v>
      </c>
      <c r="Q303" s="236">
        <v>1.0384500000000001</v>
      </c>
      <c r="R303" s="236">
        <f>Q303*H303</f>
        <v>0.040499550000000002</v>
      </c>
      <c r="S303" s="236">
        <v>0</v>
      </c>
      <c r="T303" s="237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8" t="s">
        <v>157</v>
      </c>
      <c r="AT303" s="238" t="s">
        <v>152</v>
      </c>
      <c r="AU303" s="238" t="s">
        <v>82</v>
      </c>
      <c r="AY303" s="17" t="s">
        <v>150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7" t="s">
        <v>80</v>
      </c>
      <c r="BK303" s="239">
        <f>ROUND(I303*H303,2)</f>
        <v>0</v>
      </c>
      <c r="BL303" s="17" t="s">
        <v>157</v>
      </c>
      <c r="BM303" s="238" t="s">
        <v>693</v>
      </c>
    </row>
    <row r="304" s="2" customFormat="1">
      <c r="A304" s="38"/>
      <c r="B304" s="39"/>
      <c r="C304" s="40"/>
      <c r="D304" s="240" t="s">
        <v>159</v>
      </c>
      <c r="E304" s="40"/>
      <c r="F304" s="241" t="s">
        <v>694</v>
      </c>
      <c r="G304" s="40"/>
      <c r="H304" s="40"/>
      <c r="I304" s="242"/>
      <c r="J304" s="40"/>
      <c r="K304" s="40"/>
      <c r="L304" s="44"/>
      <c r="M304" s="243"/>
      <c r="N304" s="244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159</v>
      </c>
      <c r="AU304" s="17" t="s">
        <v>82</v>
      </c>
    </row>
    <row r="305" s="14" customFormat="1">
      <c r="A305" s="14"/>
      <c r="B305" s="256"/>
      <c r="C305" s="257"/>
      <c r="D305" s="240" t="s">
        <v>172</v>
      </c>
      <c r="E305" s="258" t="s">
        <v>1</v>
      </c>
      <c r="F305" s="259" t="s">
        <v>695</v>
      </c>
      <c r="G305" s="257"/>
      <c r="H305" s="260">
        <v>0.039</v>
      </c>
      <c r="I305" s="261"/>
      <c r="J305" s="257"/>
      <c r="K305" s="257"/>
      <c r="L305" s="262"/>
      <c r="M305" s="263"/>
      <c r="N305" s="264"/>
      <c r="O305" s="264"/>
      <c r="P305" s="264"/>
      <c r="Q305" s="264"/>
      <c r="R305" s="264"/>
      <c r="S305" s="264"/>
      <c r="T305" s="26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6" t="s">
        <v>172</v>
      </c>
      <c r="AU305" s="266" t="s">
        <v>82</v>
      </c>
      <c r="AV305" s="14" t="s">
        <v>82</v>
      </c>
      <c r="AW305" s="14" t="s">
        <v>30</v>
      </c>
      <c r="AX305" s="14" t="s">
        <v>73</v>
      </c>
      <c r="AY305" s="266" t="s">
        <v>150</v>
      </c>
    </row>
    <row r="306" s="15" customFormat="1">
      <c r="A306" s="15"/>
      <c r="B306" s="267"/>
      <c r="C306" s="268"/>
      <c r="D306" s="240" t="s">
        <v>172</v>
      </c>
      <c r="E306" s="269" t="s">
        <v>1</v>
      </c>
      <c r="F306" s="270" t="s">
        <v>204</v>
      </c>
      <c r="G306" s="268"/>
      <c r="H306" s="271">
        <v>0.039</v>
      </c>
      <c r="I306" s="272"/>
      <c r="J306" s="268"/>
      <c r="K306" s="268"/>
      <c r="L306" s="273"/>
      <c r="M306" s="274"/>
      <c r="N306" s="275"/>
      <c r="O306" s="275"/>
      <c r="P306" s="275"/>
      <c r="Q306" s="275"/>
      <c r="R306" s="275"/>
      <c r="S306" s="275"/>
      <c r="T306" s="276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7" t="s">
        <v>172</v>
      </c>
      <c r="AU306" s="277" t="s">
        <v>82</v>
      </c>
      <c r="AV306" s="15" t="s">
        <v>157</v>
      </c>
      <c r="AW306" s="15" t="s">
        <v>30</v>
      </c>
      <c r="AX306" s="15" t="s">
        <v>80</v>
      </c>
      <c r="AY306" s="277" t="s">
        <v>150</v>
      </c>
    </row>
    <row r="307" s="2" customFormat="1">
      <c r="A307" s="38"/>
      <c r="B307" s="39"/>
      <c r="C307" s="227" t="s">
        <v>474</v>
      </c>
      <c r="D307" s="227" t="s">
        <v>152</v>
      </c>
      <c r="E307" s="228" t="s">
        <v>696</v>
      </c>
      <c r="F307" s="229" t="s">
        <v>697</v>
      </c>
      <c r="G307" s="230" t="s">
        <v>184</v>
      </c>
      <c r="H307" s="231">
        <v>0.070000000000000007</v>
      </c>
      <c r="I307" s="232"/>
      <c r="J307" s="233">
        <f>ROUND(I307*H307,2)</f>
        <v>0</v>
      </c>
      <c r="K307" s="229" t="s">
        <v>156</v>
      </c>
      <c r="L307" s="44"/>
      <c r="M307" s="234" t="s">
        <v>1</v>
      </c>
      <c r="N307" s="235" t="s">
        <v>38</v>
      </c>
      <c r="O307" s="91"/>
      <c r="P307" s="236">
        <f>O307*H307</f>
        <v>0</v>
      </c>
      <c r="Q307" s="236">
        <v>1.059728</v>
      </c>
      <c r="R307" s="236">
        <f>Q307*H307</f>
        <v>0.074180960000000004</v>
      </c>
      <c r="S307" s="236">
        <v>0</v>
      </c>
      <c r="T307" s="237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8" t="s">
        <v>157</v>
      </c>
      <c r="AT307" s="238" t="s">
        <v>152</v>
      </c>
      <c r="AU307" s="238" t="s">
        <v>82</v>
      </c>
      <c r="AY307" s="17" t="s">
        <v>150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7" t="s">
        <v>80</v>
      </c>
      <c r="BK307" s="239">
        <f>ROUND(I307*H307,2)</f>
        <v>0</v>
      </c>
      <c r="BL307" s="17" t="s">
        <v>157</v>
      </c>
      <c r="BM307" s="238" t="s">
        <v>698</v>
      </c>
    </row>
    <row r="308" s="2" customFormat="1">
      <c r="A308" s="38"/>
      <c r="B308" s="39"/>
      <c r="C308" s="40"/>
      <c r="D308" s="240" t="s">
        <v>159</v>
      </c>
      <c r="E308" s="40"/>
      <c r="F308" s="241" t="s">
        <v>699</v>
      </c>
      <c r="G308" s="40"/>
      <c r="H308" s="40"/>
      <c r="I308" s="242"/>
      <c r="J308" s="40"/>
      <c r="K308" s="40"/>
      <c r="L308" s="44"/>
      <c r="M308" s="243"/>
      <c r="N308" s="244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159</v>
      </c>
      <c r="AU308" s="17" t="s">
        <v>82</v>
      </c>
    </row>
    <row r="309" s="14" customFormat="1">
      <c r="A309" s="14"/>
      <c r="B309" s="256"/>
      <c r="C309" s="257"/>
      <c r="D309" s="240" t="s">
        <v>172</v>
      </c>
      <c r="E309" s="258" t="s">
        <v>1</v>
      </c>
      <c r="F309" s="259" t="s">
        <v>700</v>
      </c>
      <c r="G309" s="257"/>
      <c r="H309" s="260">
        <v>0.070000000000000007</v>
      </c>
      <c r="I309" s="261"/>
      <c r="J309" s="257"/>
      <c r="K309" s="257"/>
      <c r="L309" s="262"/>
      <c r="M309" s="263"/>
      <c r="N309" s="264"/>
      <c r="O309" s="264"/>
      <c r="P309" s="264"/>
      <c r="Q309" s="264"/>
      <c r="R309" s="264"/>
      <c r="S309" s="264"/>
      <c r="T309" s="26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6" t="s">
        <v>172</v>
      </c>
      <c r="AU309" s="266" t="s">
        <v>82</v>
      </c>
      <c r="AV309" s="14" t="s">
        <v>82</v>
      </c>
      <c r="AW309" s="14" t="s">
        <v>30</v>
      </c>
      <c r="AX309" s="14" t="s">
        <v>73</v>
      </c>
      <c r="AY309" s="266" t="s">
        <v>150</v>
      </c>
    </row>
    <row r="310" s="15" customFormat="1">
      <c r="A310" s="15"/>
      <c r="B310" s="267"/>
      <c r="C310" s="268"/>
      <c r="D310" s="240" t="s">
        <v>172</v>
      </c>
      <c r="E310" s="269" t="s">
        <v>1</v>
      </c>
      <c r="F310" s="270" t="s">
        <v>204</v>
      </c>
      <c r="G310" s="268"/>
      <c r="H310" s="271">
        <v>0.070000000000000007</v>
      </c>
      <c r="I310" s="272"/>
      <c r="J310" s="268"/>
      <c r="K310" s="268"/>
      <c r="L310" s="273"/>
      <c r="M310" s="274"/>
      <c r="N310" s="275"/>
      <c r="O310" s="275"/>
      <c r="P310" s="275"/>
      <c r="Q310" s="275"/>
      <c r="R310" s="275"/>
      <c r="S310" s="275"/>
      <c r="T310" s="276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7" t="s">
        <v>172</v>
      </c>
      <c r="AU310" s="277" t="s">
        <v>82</v>
      </c>
      <c r="AV310" s="15" t="s">
        <v>157</v>
      </c>
      <c r="AW310" s="15" t="s">
        <v>30</v>
      </c>
      <c r="AX310" s="15" t="s">
        <v>80</v>
      </c>
      <c r="AY310" s="277" t="s">
        <v>150</v>
      </c>
    </row>
    <row r="311" s="12" customFormat="1" ht="22.8" customHeight="1">
      <c r="A311" s="12"/>
      <c r="B311" s="211"/>
      <c r="C311" s="212"/>
      <c r="D311" s="213" t="s">
        <v>72</v>
      </c>
      <c r="E311" s="225" t="s">
        <v>157</v>
      </c>
      <c r="F311" s="225" t="s">
        <v>180</v>
      </c>
      <c r="G311" s="212"/>
      <c r="H311" s="212"/>
      <c r="I311" s="215"/>
      <c r="J311" s="226">
        <f>BK311</f>
        <v>0</v>
      </c>
      <c r="K311" s="212"/>
      <c r="L311" s="217"/>
      <c r="M311" s="218"/>
      <c r="N311" s="219"/>
      <c r="O311" s="219"/>
      <c r="P311" s="220">
        <f>SUM(P312:P344)</f>
        <v>0</v>
      </c>
      <c r="Q311" s="219"/>
      <c r="R311" s="220">
        <f>SUM(R312:R344)</f>
        <v>42.111436542999996</v>
      </c>
      <c r="S311" s="219"/>
      <c r="T311" s="221">
        <f>SUM(T312:T344)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22" t="s">
        <v>80</v>
      </c>
      <c r="AT311" s="223" t="s">
        <v>72</v>
      </c>
      <c r="AU311" s="223" t="s">
        <v>80</v>
      </c>
      <c r="AY311" s="222" t="s">
        <v>150</v>
      </c>
      <c r="BK311" s="224">
        <f>SUM(BK312:BK344)</f>
        <v>0</v>
      </c>
    </row>
    <row r="312" s="2" customFormat="1">
      <c r="A312" s="38"/>
      <c r="B312" s="39"/>
      <c r="C312" s="227" t="s">
        <v>476</v>
      </c>
      <c r="D312" s="227" t="s">
        <v>152</v>
      </c>
      <c r="E312" s="228" t="s">
        <v>701</v>
      </c>
      <c r="F312" s="229" t="s">
        <v>702</v>
      </c>
      <c r="G312" s="230" t="s">
        <v>184</v>
      </c>
      <c r="H312" s="231">
        <v>0.158</v>
      </c>
      <c r="I312" s="232"/>
      <c r="J312" s="233">
        <f>ROUND(I312*H312,2)</f>
        <v>0</v>
      </c>
      <c r="K312" s="229" t="s">
        <v>156</v>
      </c>
      <c r="L312" s="44"/>
      <c r="M312" s="234" t="s">
        <v>1</v>
      </c>
      <c r="N312" s="235" t="s">
        <v>38</v>
      </c>
      <c r="O312" s="91"/>
      <c r="P312" s="236">
        <f>O312*H312</f>
        <v>0</v>
      </c>
      <c r="Q312" s="236">
        <v>1.0597380000000001</v>
      </c>
      <c r="R312" s="236">
        <f>Q312*H312</f>
        <v>0.16743860400000002</v>
      </c>
      <c r="S312" s="236">
        <v>0</v>
      </c>
      <c r="T312" s="237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8" t="s">
        <v>157</v>
      </c>
      <c r="AT312" s="238" t="s">
        <v>152</v>
      </c>
      <c r="AU312" s="238" t="s">
        <v>82</v>
      </c>
      <c r="AY312" s="17" t="s">
        <v>150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7" t="s">
        <v>80</v>
      </c>
      <c r="BK312" s="239">
        <f>ROUND(I312*H312,2)</f>
        <v>0</v>
      </c>
      <c r="BL312" s="17" t="s">
        <v>157</v>
      </c>
      <c r="BM312" s="238" t="s">
        <v>703</v>
      </c>
    </row>
    <row r="313" s="2" customFormat="1">
      <c r="A313" s="38"/>
      <c r="B313" s="39"/>
      <c r="C313" s="40"/>
      <c r="D313" s="240" t="s">
        <v>159</v>
      </c>
      <c r="E313" s="40"/>
      <c r="F313" s="241" t="s">
        <v>704</v>
      </c>
      <c r="G313" s="40"/>
      <c r="H313" s="40"/>
      <c r="I313" s="242"/>
      <c r="J313" s="40"/>
      <c r="K313" s="40"/>
      <c r="L313" s="44"/>
      <c r="M313" s="243"/>
      <c r="N313" s="244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159</v>
      </c>
      <c r="AU313" s="17" t="s">
        <v>82</v>
      </c>
    </row>
    <row r="314" s="13" customFormat="1">
      <c r="A314" s="13"/>
      <c r="B314" s="246"/>
      <c r="C314" s="247"/>
      <c r="D314" s="240" t="s">
        <v>172</v>
      </c>
      <c r="E314" s="248" t="s">
        <v>1</v>
      </c>
      <c r="F314" s="249" t="s">
        <v>705</v>
      </c>
      <c r="G314" s="247"/>
      <c r="H314" s="248" t="s">
        <v>1</v>
      </c>
      <c r="I314" s="250"/>
      <c r="J314" s="247"/>
      <c r="K314" s="247"/>
      <c r="L314" s="251"/>
      <c r="M314" s="252"/>
      <c r="N314" s="253"/>
      <c r="O314" s="253"/>
      <c r="P314" s="253"/>
      <c r="Q314" s="253"/>
      <c r="R314" s="253"/>
      <c r="S314" s="253"/>
      <c r="T314" s="25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5" t="s">
        <v>172</v>
      </c>
      <c r="AU314" s="255" t="s">
        <v>82</v>
      </c>
      <c r="AV314" s="13" t="s">
        <v>80</v>
      </c>
      <c r="AW314" s="13" t="s">
        <v>30</v>
      </c>
      <c r="AX314" s="13" t="s">
        <v>73</v>
      </c>
      <c r="AY314" s="255" t="s">
        <v>150</v>
      </c>
    </row>
    <row r="315" s="14" customFormat="1">
      <c r="A315" s="14"/>
      <c r="B315" s="256"/>
      <c r="C315" s="257"/>
      <c r="D315" s="240" t="s">
        <v>172</v>
      </c>
      <c r="E315" s="258" t="s">
        <v>1</v>
      </c>
      <c r="F315" s="259" t="s">
        <v>706</v>
      </c>
      <c r="G315" s="257"/>
      <c r="H315" s="260">
        <v>0.158</v>
      </c>
      <c r="I315" s="261"/>
      <c r="J315" s="257"/>
      <c r="K315" s="257"/>
      <c r="L315" s="262"/>
      <c r="M315" s="263"/>
      <c r="N315" s="264"/>
      <c r="O315" s="264"/>
      <c r="P315" s="264"/>
      <c r="Q315" s="264"/>
      <c r="R315" s="264"/>
      <c r="S315" s="264"/>
      <c r="T315" s="26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6" t="s">
        <v>172</v>
      </c>
      <c r="AU315" s="266" t="s">
        <v>82</v>
      </c>
      <c r="AV315" s="14" t="s">
        <v>82</v>
      </c>
      <c r="AW315" s="14" t="s">
        <v>30</v>
      </c>
      <c r="AX315" s="14" t="s">
        <v>73</v>
      </c>
      <c r="AY315" s="266" t="s">
        <v>150</v>
      </c>
    </row>
    <row r="316" s="15" customFormat="1">
      <c r="A316" s="15"/>
      <c r="B316" s="267"/>
      <c r="C316" s="268"/>
      <c r="D316" s="240" t="s">
        <v>172</v>
      </c>
      <c r="E316" s="269" t="s">
        <v>1</v>
      </c>
      <c r="F316" s="270" t="s">
        <v>204</v>
      </c>
      <c r="G316" s="268"/>
      <c r="H316" s="271">
        <v>0.158</v>
      </c>
      <c r="I316" s="272"/>
      <c r="J316" s="268"/>
      <c r="K316" s="268"/>
      <c r="L316" s="273"/>
      <c r="M316" s="274"/>
      <c r="N316" s="275"/>
      <c r="O316" s="275"/>
      <c r="P316" s="275"/>
      <c r="Q316" s="275"/>
      <c r="R316" s="275"/>
      <c r="S316" s="275"/>
      <c r="T316" s="276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7" t="s">
        <v>172</v>
      </c>
      <c r="AU316" s="277" t="s">
        <v>82</v>
      </c>
      <c r="AV316" s="15" t="s">
        <v>157</v>
      </c>
      <c r="AW316" s="15" t="s">
        <v>30</v>
      </c>
      <c r="AX316" s="15" t="s">
        <v>80</v>
      </c>
      <c r="AY316" s="277" t="s">
        <v>150</v>
      </c>
    </row>
    <row r="317" s="2" customFormat="1">
      <c r="A317" s="38"/>
      <c r="B317" s="39"/>
      <c r="C317" s="227" t="s">
        <v>478</v>
      </c>
      <c r="D317" s="227" t="s">
        <v>152</v>
      </c>
      <c r="E317" s="228" t="s">
        <v>707</v>
      </c>
      <c r="F317" s="229" t="s">
        <v>708</v>
      </c>
      <c r="G317" s="230" t="s">
        <v>167</v>
      </c>
      <c r="H317" s="231">
        <v>0.50900000000000001</v>
      </c>
      <c r="I317" s="232"/>
      <c r="J317" s="233">
        <f>ROUND(I317*H317,2)</f>
        <v>0</v>
      </c>
      <c r="K317" s="229" t="s">
        <v>156</v>
      </c>
      <c r="L317" s="44"/>
      <c r="M317" s="234" t="s">
        <v>1</v>
      </c>
      <c r="N317" s="235" t="s">
        <v>38</v>
      </c>
      <c r="O317" s="91"/>
      <c r="P317" s="236">
        <f>O317*H317</f>
        <v>0</v>
      </c>
      <c r="Q317" s="236">
        <v>1.8907700000000001</v>
      </c>
      <c r="R317" s="236">
        <f>Q317*H317</f>
        <v>0.96240193000000007</v>
      </c>
      <c r="S317" s="236">
        <v>0</v>
      </c>
      <c r="T317" s="237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8" t="s">
        <v>157</v>
      </c>
      <c r="AT317" s="238" t="s">
        <v>152</v>
      </c>
      <c r="AU317" s="238" t="s">
        <v>82</v>
      </c>
      <c r="AY317" s="17" t="s">
        <v>150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7" t="s">
        <v>80</v>
      </c>
      <c r="BK317" s="239">
        <f>ROUND(I317*H317,2)</f>
        <v>0</v>
      </c>
      <c r="BL317" s="17" t="s">
        <v>157</v>
      </c>
      <c r="BM317" s="238" t="s">
        <v>709</v>
      </c>
    </row>
    <row r="318" s="2" customFormat="1">
      <c r="A318" s="38"/>
      <c r="B318" s="39"/>
      <c r="C318" s="40"/>
      <c r="D318" s="240" t="s">
        <v>159</v>
      </c>
      <c r="E318" s="40"/>
      <c r="F318" s="241" t="s">
        <v>710</v>
      </c>
      <c r="G318" s="40"/>
      <c r="H318" s="40"/>
      <c r="I318" s="242"/>
      <c r="J318" s="40"/>
      <c r="K318" s="40"/>
      <c r="L318" s="44"/>
      <c r="M318" s="243"/>
      <c r="N318" s="244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159</v>
      </c>
      <c r="AU318" s="17" t="s">
        <v>82</v>
      </c>
    </row>
    <row r="319" s="13" customFormat="1">
      <c r="A319" s="13"/>
      <c r="B319" s="246"/>
      <c r="C319" s="247"/>
      <c r="D319" s="240" t="s">
        <v>172</v>
      </c>
      <c r="E319" s="248" t="s">
        <v>1</v>
      </c>
      <c r="F319" s="249" t="s">
        <v>711</v>
      </c>
      <c r="G319" s="247"/>
      <c r="H319" s="248" t="s">
        <v>1</v>
      </c>
      <c r="I319" s="250"/>
      <c r="J319" s="247"/>
      <c r="K319" s="247"/>
      <c r="L319" s="251"/>
      <c r="M319" s="252"/>
      <c r="N319" s="253"/>
      <c r="O319" s="253"/>
      <c r="P319" s="253"/>
      <c r="Q319" s="253"/>
      <c r="R319" s="253"/>
      <c r="S319" s="253"/>
      <c r="T319" s="25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5" t="s">
        <v>172</v>
      </c>
      <c r="AU319" s="255" t="s">
        <v>82</v>
      </c>
      <c r="AV319" s="13" t="s">
        <v>80</v>
      </c>
      <c r="AW319" s="13" t="s">
        <v>30</v>
      </c>
      <c r="AX319" s="13" t="s">
        <v>73</v>
      </c>
      <c r="AY319" s="255" t="s">
        <v>150</v>
      </c>
    </row>
    <row r="320" s="14" customFormat="1">
      <c r="A320" s="14"/>
      <c r="B320" s="256"/>
      <c r="C320" s="257"/>
      <c r="D320" s="240" t="s">
        <v>172</v>
      </c>
      <c r="E320" s="258" t="s">
        <v>1</v>
      </c>
      <c r="F320" s="259" t="s">
        <v>712</v>
      </c>
      <c r="G320" s="257"/>
      <c r="H320" s="260">
        <v>0.50900000000000001</v>
      </c>
      <c r="I320" s="261"/>
      <c r="J320" s="257"/>
      <c r="K320" s="257"/>
      <c r="L320" s="262"/>
      <c r="M320" s="263"/>
      <c r="N320" s="264"/>
      <c r="O320" s="264"/>
      <c r="P320" s="264"/>
      <c r="Q320" s="264"/>
      <c r="R320" s="264"/>
      <c r="S320" s="264"/>
      <c r="T320" s="26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6" t="s">
        <v>172</v>
      </c>
      <c r="AU320" s="266" t="s">
        <v>82</v>
      </c>
      <c r="AV320" s="14" t="s">
        <v>82</v>
      </c>
      <c r="AW320" s="14" t="s">
        <v>30</v>
      </c>
      <c r="AX320" s="14" t="s">
        <v>73</v>
      </c>
      <c r="AY320" s="266" t="s">
        <v>150</v>
      </c>
    </row>
    <row r="321" s="15" customFormat="1">
      <c r="A321" s="15"/>
      <c r="B321" s="267"/>
      <c r="C321" s="268"/>
      <c r="D321" s="240" t="s">
        <v>172</v>
      </c>
      <c r="E321" s="269" t="s">
        <v>1</v>
      </c>
      <c r="F321" s="270" t="s">
        <v>204</v>
      </c>
      <c r="G321" s="268"/>
      <c r="H321" s="271">
        <v>0.50900000000000001</v>
      </c>
      <c r="I321" s="272"/>
      <c r="J321" s="268"/>
      <c r="K321" s="268"/>
      <c r="L321" s="273"/>
      <c r="M321" s="274"/>
      <c r="N321" s="275"/>
      <c r="O321" s="275"/>
      <c r="P321" s="275"/>
      <c r="Q321" s="275"/>
      <c r="R321" s="275"/>
      <c r="S321" s="275"/>
      <c r="T321" s="276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7" t="s">
        <v>172</v>
      </c>
      <c r="AU321" s="277" t="s">
        <v>82</v>
      </c>
      <c r="AV321" s="15" t="s">
        <v>157</v>
      </c>
      <c r="AW321" s="15" t="s">
        <v>30</v>
      </c>
      <c r="AX321" s="15" t="s">
        <v>80</v>
      </c>
      <c r="AY321" s="277" t="s">
        <v>150</v>
      </c>
    </row>
    <row r="322" s="2" customFormat="1" ht="16.5" customHeight="1">
      <c r="A322" s="38"/>
      <c r="B322" s="39"/>
      <c r="C322" s="227" t="s">
        <v>480</v>
      </c>
      <c r="D322" s="227" t="s">
        <v>152</v>
      </c>
      <c r="E322" s="228" t="s">
        <v>713</v>
      </c>
      <c r="F322" s="229" t="s">
        <v>714</v>
      </c>
      <c r="G322" s="230" t="s">
        <v>167</v>
      </c>
      <c r="H322" s="231">
        <v>4.4470000000000001</v>
      </c>
      <c r="I322" s="232"/>
      <c r="J322" s="233">
        <f>ROUND(I322*H322,2)</f>
        <v>0</v>
      </c>
      <c r="K322" s="229" t="s">
        <v>156</v>
      </c>
      <c r="L322" s="44"/>
      <c r="M322" s="234" t="s">
        <v>1</v>
      </c>
      <c r="N322" s="235" t="s">
        <v>38</v>
      </c>
      <c r="O322" s="91"/>
      <c r="P322" s="236">
        <f>O322*H322</f>
        <v>0</v>
      </c>
      <c r="Q322" s="236">
        <v>1.8907700000000001</v>
      </c>
      <c r="R322" s="236">
        <f>Q322*H322</f>
        <v>8.408254190000001</v>
      </c>
      <c r="S322" s="236">
        <v>0</v>
      </c>
      <c r="T322" s="237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8" t="s">
        <v>157</v>
      </c>
      <c r="AT322" s="238" t="s">
        <v>152</v>
      </c>
      <c r="AU322" s="238" t="s">
        <v>82</v>
      </c>
      <c r="AY322" s="17" t="s">
        <v>150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7" t="s">
        <v>80</v>
      </c>
      <c r="BK322" s="239">
        <f>ROUND(I322*H322,2)</f>
        <v>0</v>
      </c>
      <c r="BL322" s="17" t="s">
        <v>157</v>
      </c>
      <c r="BM322" s="238" t="s">
        <v>715</v>
      </c>
    </row>
    <row r="323" s="2" customFormat="1">
      <c r="A323" s="38"/>
      <c r="B323" s="39"/>
      <c r="C323" s="40"/>
      <c r="D323" s="240" t="s">
        <v>159</v>
      </c>
      <c r="E323" s="40"/>
      <c r="F323" s="241" t="s">
        <v>716</v>
      </c>
      <c r="G323" s="40"/>
      <c r="H323" s="40"/>
      <c r="I323" s="242"/>
      <c r="J323" s="40"/>
      <c r="K323" s="40"/>
      <c r="L323" s="44"/>
      <c r="M323" s="243"/>
      <c r="N323" s="244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159</v>
      </c>
      <c r="AU323" s="17" t="s">
        <v>82</v>
      </c>
    </row>
    <row r="324" s="13" customFormat="1">
      <c r="A324" s="13"/>
      <c r="B324" s="246"/>
      <c r="C324" s="247"/>
      <c r="D324" s="240" t="s">
        <v>172</v>
      </c>
      <c r="E324" s="248" t="s">
        <v>1</v>
      </c>
      <c r="F324" s="249" t="s">
        <v>711</v>
      </c>
      <c r="G324" s="247"/>
      <c r="H324" s="248" t="s">
        <v>1</v>
      </c>
      <c r="I324" s="250"/>
      <c r="J324" s="247"/>
      <c r="K324" s="247"/>
      <c r="L324" s="251"/>
      <c r="M324" s="252"/>
      <c r="N324" s="253"/>
      <c r="O324" s="253"/>
      <c r="P324" s="253"/>
      <c r="Q324" s="253"/>
      <c r="R324" s="253"/>
      <c r="S324" s="253"/>
      <c r="T324" s="25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5" t="s">
        <v>172</v>
      </c>
      <c r="AU324" s="255" t="s">
        <v>82</v>
      </c>
      <c r="AV324" s="13" t="s">
        <v>80</v>
      </c>
      <c r="AW324" s="13" t="s">
        <v>30</v>
      </c>
      <c r="AX324" s="13" t="s">
        <v>73</v>
      </c>
      <c r="AY324" s="255" t="s">
        <v>150</v>
      </c>
    </row>
    <row r="325" s="14" customFormat="1">
      <c r="A325" s="14"/>
      <c r="B325" s="256"/>
      <c r="C325" s="257"/>
      <c r="D325" s="240" t="s">
        <v>172</v>
      </c>
      <c r="E325" s="258" t="s">
        <v>1</v>
      </c>
      <c r="F325" s="259" t="s">
        <v>717</v>
      </c>
      <c r="G325" s="257"/>
      <c r="H325" s="260">
        <v>1.6120000000000001</v>
      </c>
      <c r="I325" s="261"/>
      <c r="J325" s="257"/>
      <c r="K325" s="257"/>
      <c r="L325" s="262"/>
      <c r="M325" s="263"/>
      <c r="N325" s="264"/>
      <c r="O325" s="264"/>
      <c r="P325" s="264"/>
      <c r="Q325" s="264"/>
      <c r="R325" s="264"/>
      <c r="S325" s="264"/>
      <c r="T325" s="26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6" t="s">
        <v>172</v>
      </c>
      <c r="AU325" s="266" t="s">
        <v>82</v>
      </c>
      <c r="AV325" s="14" t="s">
        <v>82</v>
      </c>
      <c r="AW325" s="14" t="s">
        <v>30</v>
      </c>
      <c r="AX325" s="14" t="s">
        <v>73</v>
      </c>
      <c r="AY325" s="266" t="s">
        <v>150</v>
      </c>
    </row>
    <row r="326" s="13" customFormat="1">
      <c r="A326" s="13"/>
      <c r="B326" s="246"/>
      <c r="C326" s="247"/>
      <c r="D326" s="240" t="s">
        <v>172</v>
      </c>
      <c r="E326" s="248" t="s">
        <v>1</v>
      </c>
      <c r="F326" s="249" t="s">
        <v>718</v>
      </c>
      <c r="G326" s="247"/>
      <c r="H326" s="248" t="s">
        <v>1</v>
      </c>
      <c r="I326" s="250"/>
      <c r="J326" s="247"/>
      <c r="K326" s="247"/>
      <c r="L326" s="251"/>
      <c r="M326" s="252"/>
      <c r="N326" s="253"/>
      <c r="O326" s="253"/>
      <c r="P326" s="253"/>
      <c r="Q326" s="253"/>
      <c r="R326" s="253"/>
      <c r="S326" s="253"/>
      <c r="T326" s="25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5" t="s">
        <v>172</v>
      </c>
      <c r="AU326" s="255" t="s">
        <v>82</v>
      </c>
      <c r="AV326" s="13" t="s">
        <v>80</v>
      </c>
      <c r="AW326" s="13" t="s">
        <v>30</v>
      </c>
      <c r="AX326" s="13" t="s">
        <v>73</v>
      </c>
      <c r="AY326" s="255" t="s">
        <v>150</v>
      </c>
    </row>
    <row r="327" s="14" customFormat="1">
      <c r="A327" s="14"/>
      <c r="B327" s="256"/>
      <c r="C327" s="257"/>
      <c r="D327" s="240" t="s">
        <v>172</v>
      </c>
      <c r="E327" s="258" t="s">
        <v>1</v>
      </c>
      <c r="F327" s="259" t="s">
        <v>719</v>
      </c>
      <c r="G327" s="257"/>
      <c r="H327" s="260">
        <v>2.2349999999999999</v>
      </c>
      <c r="I327" s="261"/>
      <c r="J327" s="257"/>
      <c r="K327" s="257"/>
      <c r="L327" s="262"/>
      <c r="M327" s="263"/>
      <c r="N327" s="264"/>
      <c r="O327" s="264"/>
      <c r="P327" s="264"/>
      <c r="Q327" s="264"/>
      <c r="R327" s="264"/>
      <c r="S327" s="264"/>
      <c r="T327" s="26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6" t="s">
        <v>172</v>
      </c>
      <c r="AU327" s="266" t="s">
        <v>82</v>
      </c>
      <c r="AV327" s="14" t="s">
        <v>82</v>
      </c>
      <c r="AW327" s="14" t="s">
        <v>30</v>
      </c>
      <c r="AX327" s="14" t="s">
        <v>73</v>
      </c>
      <c r="AY327" s="266" t="s">
        <v>150</v>
      </c>
    </row>
    <row r="328" s="13" customFormat="1">
      <c r="A328" s="13"/>
      <c r="B328" s="246"/>
      <c r="C328" s="247"/>
      <c r="D328" s="240" t="s">
        <v>172</v>
      </c>
      <c r="E328" s="248" t="s">
        <v>1</v>
      </c>
      <c r="F328" s="249" t="s">
        <v>720</v>
      </c>
      <c r="G328" s="247"/>
      <c r="H328" s="248" t="s">
        <v>1</v>
      </c>
      <c r="I328" s="250"/>
      <c r="J328" s="247"/>
      <c r="K328" s="247"/>
      <c r="L328" s="251"/>
      <c r="M328" s="252"/>
      <c r="N328" s="253"/>
      <c r="O328" s="253"/>
      <c r="P328" s="253"/>
      <c r="Q328" s="253"/>
      <c r="R328" s="253"/>
      <c r="S328" s="253"/>
      <c r="T328" s="25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5" t="s">
        <v>172</v>
      </c>
      <c r="AU328" s="255" t="s">
        <v>82</v>
      </c>
      <c r="AV328" s="13" t="s">
        <v>80</v>
      </c>
      <c r="AW328" s="13" t="s">
        <v>30</v>
      </c>
      <c r="AX328" s="13" t="s">
        <v>73</v>
      </c>
      <c r="AY328" s="255" t="s">
        <v>150</v>
      </c>
    </row>
    <row r="329" s="14" customFormat="1">
      <c r="A329" s="14"/>
      <c r="B329" s="256"/>
      <c r="C329" s="257"/>
      <c r="D329" s="240" t="s">
        <v>172</v>
      </c>
      <c r="E329" s="258" t="s">
        <v>1</v>
      </c>
      <c r="F329" s="259" t="s">
        <v>721</v>
      </c>
      <c r="G329" s="257"/>
      <c r="H329" s="260">
        <v>0.59999999999999998</v>
      </c>
      <c r="I329" s="261"/>
      <c r="J329" s="257"/>
      <c r="K329" s="257"/>
      <c r="L329" s="262"/>
      <c r="M329" s="263"/>
      <c r="N329" s="264"/>
      <c r="O329" s="264"/>
      <c r="P329" s="264"/>
      <c r="Q329" s="264"/>
      <c r="R329" s="264"/>
      <c r="S329" s="264"/>
      <c r="T329" s="26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6" t="s">
        <v>172</v>
      </c>
      <c r="AU329" s="266" t="s">
        <v>82</v>
      </c>
      <c r="AV329" s="14" t="s">
        <v>82</v>
      </c>
      <c r="AW329" s="14" t="s">
        <v>30</v>
      </c>
      <c r="AX329" s="14" t="s">
        <v>73</v>
      </c>
      <c r="AY329" s="266" t="s">
        <v>150</v>
      </c>
    </row>
    <row r="330" s="15" customFormat="1">
      <c r="A330" s="15"/>
      <c r="B330" s="267"/>
      <c r="C330" s="268"/>
      <c r="D330" s="240" t="s">
        <v>172</v>
      </c>
      <c r="E330" s="269" t="s">
        <v>1</v>
      </c>
      <c r="F330" s="270" t="s">
        <v>204</v>
      </c>
      <c r="G330" s="268"/>
      <c r="H330" s="271">
        <v>4.4470000000000001</v>
      </c>
      <c r="I330" s="272"/>
      <c r="J330" s="268"/>
      <c r="K330" s="268"/>
      <c r="L330" s="273"/>
      <c r="M330" s="274"/>
      <c r="N330" s="275"/>
      <c r="O330" s="275"/>
      <c r="P330" s="275"/>
      <c r="Q330" s="275"/>
      <c r="R330" s="275"/>
      <c r="S330" s="275"/>
      <c r="T330" s="276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77" t="s">
        <v>172</v>
      </c>
      <c r="AU330" s="277" t="s">
        <v>82</v>
      </c>
      <c r="AV330" s="15" t="s">
        <v>157</v>
      </c>
      <c r="AW330" s="15" t="s">
        <v>30</v>
      </c>
      <c r="AX330" s="15" t="s">
        <v>80</v>
      </c>
      <c r="AY330" s="277" t="s">
        <v>150</v>
      </c>
    </row>
    <row r="331" s="2" customFormat="1">
      <c r="A331" s="38"/>
      <c r="B331" s="39"/>
      <c r="C331" s="227" t="s">
        <v>483</v>
      </c>
      <c r="D331" s="227" t="s">
        <v>152</v>
      </c>
      <c r="E331" s="228" t="s">
        <v>722</v>
      </c>
      <c r="F331" s="229" t="s">
        <v>723</v>
      </c>
      <c r="G331" s="230" t="s">
        <v>177</v>
      </c>
      <c r="H331" s="231">
        <v>27.300999999999998</v>
      </c>
      <c r="I331" s="232"/>
      <c r="J331" s="233">
        <f>ROUND(I331*H331,2)</f>
        <v>0</v>
      </c>
      <c r="K331" s="229" t="s">
        <v>156</v>
      </c>
      <c r="L331" s="44"/>
      <c r="M331" s="234" t="s">
        <v>1</v>
      </c>
      <c r="N331" s="235" t="s">
        <v>38</v>
      </c>
      <c r="O331" s="91"/>
      <c r="P331" s="236">
        <f>O331*H331</f>
        <v>0</v>
      </c>
      <c r="Q331" s="236">
        <v>0.16192000000000001</v>
      </c>
      <c r="R331" s="236">
        <f>Q331*H331</f>
        <v>4.4205779200000004</v>
      </c>
      <c r="S331" s="236">
        <v>0</v>
      </c>
      <c r="T331" s="237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8" t="s">
        <v>157</v>
      </c>
      <c r="AT331" s="238" t="s">
        <v>152</v>
      </c>
      <c r="AU331" s="238" t="s">
        <v>82</v>
      </c>
      <c r="AY331" s="17" t="s">
        <v>150</v>
      </c>
      <c r="BE331" s="239">
        <f>IF(N331="základní",J331,0)</f>
        <v>0</v>
      </c>
      <c r="BF331" s="239">
        <f>IF(N331="snížená",J331,0)</f>
        <v>0</v>
      </c>
      <c r="BG331" s="239">
        <f>IF(N331="zákl. přenesená",J331,0)</f>
        <v>0</v>
      </c>
      <c r="BH331" s="239">
        <f>IF(N331="sníž. přenesená",J331,0)</f>
        <v>0</v>
      </c>
      <c r="BI331" s="239">
        <f>IF(N331="nulová",J331,0)</f>
        <v>0</v>
      </c>
      <c r="BJ331" s="17" t="s">
        <v>80</v>
      </c>
      <c r="BK331" s="239">
        <f>ROUND(I331*H331,2)</f>
        <v>0</v>
      </c>
      <c r="BL331" s="17" t="s">
        <v>157</v>
      </c>
      <c r="BM331" s="238" t="s">
        <v>724</v>
      </c>
    </row>
    <row r="332" s="2" customFormat="1">
      <c r="A332" s="38"/>
      <c r="B332" s="39"/>
      <c r="C332" s="40"/>
      <c r="D332" s="240" t="s">
        <v>159</v>
      </c>
      <c r="E332" s="40"/>
      <c r="F332" s="241" t="s">
        <v>725</v>
      </c>
      <c r="G332" s="40"/>
      <c r="H332" s="40"/>
      <c r="I332" s="242"/>
      <c r="J332" s="40"/>
      <c r="K332" s="40"/>
      <c r="L332" s="44"/>
      <c r="M332" s="243"/>
      <c r="N332" s="244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159</v>
      </c>
      <c r="AU332" s="17" t="s">
        <v>82</v>
      </c>
    </row>
    <row r="333" s="13" customFormat="1">
      <c r="A333" s="13"/>
      <c r="B333" s="246"/>
      <c r="C333" s="247"/>
      <c r="D333" s="240" t="s">
        <v>172</v>
      </c>
      <c r="E333" s="248" t="s">
        <v>1</v>
      </c>
      <c r="F333" s="249" t="s">
        <v>523</v>
      </c>
      <c r="G333" s="247"/>
      <c r="H333" s="248" t="s">
        <v>1</v>
      </c>
      <c r="I333" s="250"/>
      <c r="J333" s="247"/>
      <c r="K333" s="247"/>
      <c r="L333" s="251"/>
      <c r="M333" s="252"/>
      <c r="N333" s="253"/>
      <c r="O333" s="253"/>
      <c r="P333" s="253"/>
      <c r="Q333" s="253"/>
      <c r="R333" s="253"/>
      <c r="S333" s="253"/>
      <c r="T333" s="25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5" t="s">
        <v>172</v>
      </c>
      <c r="AU333" s="255" t="s">
        <v>82</v>
      </c>
      <c r="AV333" s="13" t="s">
        <v>80</v>
      </c>
      <c r="AW333" s="13" t="s">
        <v>30</v>
      </c>
      <c r="AX333" s="13" t="s">
        <v>73</v>
      </c>
      <c r="AY333" s="255" t="s">
        <v>150</v>
      </c>
    </row>
    <row r="334" s="14" customFormat="1">
      <c r="A334" s="14"/>
      <c r="B334" s="256"/>
      <c r="C334" s="257"/>
      <c r="D334" s="240" t="s">
        <v>172</v>
      </c>
      <c r="E334" s="258" t="s">
        <v>1</v>
      </c>
      <c r="F334" s="259" t="s">
        <v>524</v>
      </c>
      <c r="G334" s="257"/>
      <c r="H334" s="260">
        <v>6.3250000000000002</v>
      </c>
      <c r="I334" s="261"/>
      <c r="J334" s="257"/>
      <c r="K334" s="257"/>
      <c r="L334" s="262"/>
      <c r="M334" s="263"/>
      <c r="N334" s="264"/>
      <c r="O334" s="264"/>
      <c r="P334" s="264"/>
      <c r="Q334" s="264"/>
      <c r="R334" s="264"/>
      <c r="S334" s="264"/>
      <c r="T334" s="26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6" t="s">
        <v>172</v>
      </c>
      <c r="AU334" s="266" t="s">
        <v>82</v>
      </c>
      <c r="AV334" s="14" t="s">
        <v>82</v>
      </c>
      <c r="AW334" s="14" t="s">
        <v>30</v>
      </c>
      <c r="AX334" s="14" t="s">
        <v>73</v>
      </c>
      <c r="AY334" s="266" t="s">
        <v>150</v>
      </c>
    </row>
    <row r="335" s="13" customFormat="1">
      <c r="A335" s="13"/>
      <c r="B335" s="246"/>
      <c r="C335" s="247"/>
      <c r="D335" s="240" t="s">
        <v>172</v>
      </c>
      <c r="E335" s="248" t="s">
        <v>1</v>
      </c>
      <c r="F335" s="249" t="s">
        <v>525</v>
      </c>
      <c r="G335" s="247"/>
      <c r="H335" s="248" t="s">
        <v>1</v>
      </c>
      <c r="I335" s="250"/>
      <c r="J335" s="247"/>
      <c r="K335" s="247"/>
      <c r="L335" s="251"/>
      <c r="M335" s="252"/>
      <c r="N335" s="253"/>
      <c r="O335" s="253"/>
      <c r="P335" s="253"/>
      <c r="Q335" s="253"/>
      <c r="R335" s="253"/>
      <c r="S335" s="253"/>
      <c r="T335" s="25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5" t="s">
        <v>172</v>
      </c>
      <c r="AU335" s="255" t="s">
        <v>82</v>
      </c>
      <c r="AV335" s="13" t="s">
        <v>80</v>
      </c>
      <c r="AW335" s="13" t="s">
        <v>30</v>
      </c>
      <c r="AX335" s="13" t="s">
        <v>73</v>
      </c>
      <c r="AY335" s="255" t="s">
        <v>150</v>
      </c>
    </row>
    <row r="336" s="14" customFormat="1">
      <c r="A336" s="14"/>
      <c r="B336" s="256"/>
      <c r="C336" s="257"/>
      <c r="D336" s="240" t="s">
        <v>172</v>
      </c>
      <c r="E336" s="258" t="s">
        <v>1</v>
      </c>
      <c r="F336" s="259" t="s">
        <v>726</v>
      </c>
      <c r="G336" s="257"/>
      <c r="H336" s="260">
        <v>20.975999999999999</v>
      </c>
      <c r="I336" s="261"/>
      <c r="J336" s="257"/>
      <c r="K336" s="257"/>
      <c r="L336" s="262"/>
      <c r="M336" s="263"/>
      <c r="N336" s="264"/>
      <c r="O336" s="264"/>
      <c r="P336" s="264"/>
      <c r="Q336" s="264"/>
      <c r="R336" s="264"/>
      <c r="S336" s="264"/>
      <c r="T336" s="26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6" t="s">
        <v>172</v>
      </c>
      <c r="AU336" s="266" t="s">
        <v>82</v>
      </c>
      <c r="AV336" s="14" t="s">
        <v>82</v>
      </c>
      <c r="AW336" s="14" t="s">
        <v>30</v>
      </c>
      <c r="AX336" s="14" t="s">
        <v>73</v>
      </c>
      <c r="AY336" s="266" t="s">
        <v>150</v>
      </c>
    </row>
    <row r="337" s="15" customFormat="1">
      <c r="A337" s="15"/>
      <c r="B337" s="267"/>
      <c r="C337" s="268"/>
      <c r="D337" s="240" t="s">
        <v>172</v>
      </c>
      <c r="E337" s="269" t="s">
        <v>1</v>
      </c>
      <c r="F337" s="270" t="s">
        <v>204</v>
      </c>
      <c r="G337" s="268"/>
      <c r="H337" s="271">
        <v>27.300999999999998</v>
      </c>
      <c r="I337" s="272"/>
      <c r="J337" s="268"/>
      <c r="K337" s="268"/>
      <c r="L337" s="273"/>
      <c r="M337" s="274"/>
      <c r="N337" s="275"/>
      <c r="O337" s="275"/>
      <c r="P337" s="275"/>
      <c r="Q337" s="275"/>
      <c r="R337" s="275"/>
      <c r="S337" s="275"/>
      <c r="T337" s="276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77" t="s">
        <v>172</v>
      </c>
      <c r="AU337" s="277" t="s">
        <v>82</v>
      </c>
      <c r="AV337" s="15" t="s">
        <v>157</v>
      </c>
      <c r="AW337" s="15" t="s">
        <v>30</v>
      </c>
      <c r="AX337" s="15" t="s">
        <v>80</v>
      </c>
      <c r="AY337" s="277" t="s">
        <v>150</v>
      </c>
    </row>
    <row r="338" s="2" customFormat="1" ht="33" customHeight="1">
      <c r="A338" s="38"/>
      <c r="B338" s="39"/>
      <c r="C338" s="227" t="s">
        <v>485</v>
      </c>
      <c r="D338" s="227" t="s">
        <v>152</v>
      </c>
      <c r="E338" s="228" t="s">
        <v>190</v>
      </c>
      <c r="F338" s="229" t="s">
        <v>191</v>
      </c>
      <c r="G338" s="230" t="s">
        <v>177</v>
      </c>
      <c r="H338" s="231">
        <v>27.300999999999998</v>
      </c>
      <c r="I338" s="232"/>
      <c r="J338" s="233">
        <f>ROUND(I338*H338,2)</f>
        <v>0</v>
      </c>
      <c r="K338" s="229" t="s">
        <v>156</v>
      </c>
      <c r="L338" s="44"/>
      <c r="M338" s="234" t="s">
        <v>1</v>
      </c>
      <c r="N338" s="235" t="s">
        <v>38</v>
      </c>
      <c r="O338" s="91"/>
      <c r="P338" s="236">
        <f>O338*H338</f>
        <v>0</v>
      </c>
      <c r="Q338" s="236">
        <v>1.031199</v>
      </c>
      <c r="R338" s="236">
        <f>Q338*H338</f>
        <v>28.152763898999996</v>
      </c>
      <c r="S338" s="236">
        <v>0</v>
      </c>
      <c r="T338" s="237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8" t="s">
        <v>157</v>
      </c>
      <c r="AT338" s="238" t="s">
        <v>152</v>
      </c>
      <c r="AU338" s="238" t="s">
        <v>82</v>
      </c>
      <c r="AY338" s="17" t="s">
        <v>150</v>
      </c>
      <c r="BE338" s="239">
        <f>IF(N338="základní",J338,0)</f>
        <v>0</v>
      </c>
      <c r="BF338" s="239">
        <f>IF(N338="snížená",J338,0)</f>
        <v>0</v>
      </c>
      <c r="BG338" s="239">
        <f>IF(N338="zákl. přenesená",J338,0)</f>
        <v>0</v>
      </c>
      <c r="BH338" s="239">
        <f>IF(N338="sníž. přenesená",J338,0)</f>
        <v>0</v>
      </c>
      <c r="BI338" s="239">
        <f>IF(N338="nulová",J338,0)</f>
        <v>0</v>
      </c>
      <c r="BJ338" s="17" t="s">
        <v>80</v>
      </c>
      <c r="BK338" s="239">
        <f>ROUND(I338*H338,2)</f>
        <v>0</v>
      </c>
      <c r="BL338" s="17" t="s">
        <v>157</v>
      </c>
      <c r="BM338" s="238" t="s">
        <v>727</v>
      </c>
    </row>
    <row r="339" s="2" customFormat="1">
      <c r="A339" s="38"/>
      <c r="B339" s="39"/>
      <c r="C339" s="40"/>
      <c r="D339" s="240" t="s">
        <v>159</v>
      </c>
      <c r="E339" s="40"/>
      <c r="F339" s="241" t="s">
        <v>193</v>
      </c>
      <c r="G339" s="40"/>
      <c r="H339" s="40"/>
      <c r="I339" s="242"/>
      <c r="J339" s="40"/>
      <c r="K339" s="40"/>
      <c r="L339" s="44"/>
      <c r="M339" s="243"/>
      <c r="N339" s="244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159</v>
      </c>
      <c r="AU339" s="17" t="s">
        <v>82</v>
      </c>
    </row>
    <row r="340" s="13" customFormat="1">
      <c r="A340" s="13"/>
      <c r="B340" s="246"/>
      <c r="C340" s="247"/>
      <c r="D340" s="240" t="s">
        <v>172</v>
      </c>
      <c r="E340" s="248" t="s">
        <v>1</v>
      </c>
      <c r="F340" s="249" t="s">
        <v>523</v>
      </c>
      <c r="G340" s="247"/>
      <c r="H340" s="248" t="s">
        <v>1</v>
      </c>
      <c r="I340" s="250"/>
      <c r="J340" s="247"/>
      <c r="K340" s="247"/>
      <c r="L340" s="251"/>
      <c r="M340" s="252"/>
      <c r="N340" s="253"/>
      <c r="O340" s="253"/>
      <c r="P340" s="253"/>
      <c r="Q340" s="253"/>
      <c r="R340" s="253"/>
      <c r="S340" s="253"/>
      <c r="T340" s="25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5" t="s">
        <v>172</v>
      </c>
      <c r="AU340" s="255" t="s">
        <v>82</v>
      </c>
      <c r="AV340" s="13" t="s">
        <v>80</v>
      </c>
      <c r="AW340" s="13" t="s">
        <v>30</v>
      </c>
      <c r="AX340" s="13" t="s">
        <v>73</v>
      </c>
      <c r="AY340" s="255" t="s">
        <v>150</v>
      </c>
    </row>
    <row r="341" s="14" customFormat="1">
      <c r="A341" s="14"/>
      <c r="B341" s="256"/>
      <c r="C341" s="257"/>
      <c r="D341" s="240" t="s">
        <v>172</v>
      </c>
      <c r="E341" s="258" t="s">
        <v>1</v>
      </c>
      <c r="F341" s="259" t="s">
        <v>524</v>
      </c>
      <c r="G341" s="257"/>
      <c r="H341" s="260">
        <v>6.3250000000000002</v>
      </c>
      <c r="I341" s="261"/>
      <c r="J341" s="257"/>
      <c r="K341" s="257"/>
      <c r="L341" s="262"/>
      <c r="M341" s="263"/>
      <c r="N341" s="264"/>
      <c r="O341" s="264"/>
      <c r="P341" s="264"/>
      <c r="Q341" s="264"/>
      <c r="R341" s="264"/>
      <c r="S341" s="264"/>
      <c r="T341" s="26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6" t="s">
        <v>172</v>
      </c>
      <c r="AU341" s="266" t="s">
        <v>82</v>
      </c>
      <c r="AV341" s="14" t="s">
        <v>82</v>
      </c>
      <c r="AW341" s="14" t="s">
        <v>30</v>
      </c>
      <c r="AX341" s="14" t="s">
        <v>73</v>
      </c>
      <c r="AY341" s="266" t="s">
        <v>150</v>
      </c>
    </row>
    <row r="342" s="13" customFormat="1">
      <c r="A342" s="13"/>
      <c r="B342" s="246"/>
      <c r="C342" s="247"/>
      <c r="D342" s="240" t="s">
        <v>172</v>
      </c>
      <c r="E342" s="248" t="s">
        <v>1</v>
      </c>
      <c r="F342" s="249" t="s">
        <v>525</v>
      </c>
      <c r="G342" s="247"/>
      <c r="H342" s="248" t="s">
        <v>1</v>
      </c>
      <c r="I342" s="250"/>
      <c r="J342" s="247"/>
      <c r="K342" s="247"/>
      <c r="L342" s="251"/>
      <c r="M342" s="252"/>
      <c r="N342" s="253"/>
      <c r="O342" s="253"/>
      <c r="P342" s="253"/>
      <c r="Q342" s="253"/>
      <c r="R342" s="253"/>
      <c r="S342" s="253"/>
      <c r="T342" s="25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5" t="s">
        <v>172</v>
      </c>
      <c r="AU342" s="255" t="s">
        <v>82</v>
      </c>
      <c r="AV342" s="13" t="s">
        <v>80</v>
      </c>
      <c r="AW342" s="13" t="s">
        <v>30</v>
      </c>
      <c r="AX342" s="13" t="s">
        <v>73</v>
      </c>
      <c r="AY342" s="255" t="s">
        <v>150</v>
      </c>
    </row>
    <row r="343" s="14" customFormat="1">
      <c r="A343" s="14"/>
      <c r="B343" s="256"/>
      <c r="C343" s="257"/>
      <c r="D343" s="240" t="s">
        <v>172</v>
      </c>
      <c r="E343" s="258" t="s">
        <v>1</v>
      </c>
      <c r="F343" s="259" t="s">
        <v>726</v>
      </c>
      <c r="G343" s="257"/>
      <c r="H343" s="260">
        <v>20.975999999999999</v>
      </c>
      <c r="I343" s="261"/>
      <c r="J343" s="257"/>
      <c r="K343" s="257"/>
      <c r="L343" s="262"/>
      <c r="M343" s="263"/>
      <c r="N343" s="264"/>
      <c r="O343" s="264"/>
      <c r="P343" s="264"/>
      <c r="Q343" s="264"/>
      <c r="R343" s="264"/>
      <c r="S343" s="264"/>
      <c r="T343" s="26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6" t="s">
        <v>172</v>
      </c>
      <c r="AU343" s="266" t="s">
        <v>82</v>
      </c>
      <c r="AV343" s="14" t="s">
        <v>82</v>
      </c>
      <c r="AW343" s="14" t="s">
        <v>30</v>
      </c>
      <c r="AX343" s="14" t="s">
        <v>73</v>
      </c>
      <c r="AY343" s="266" t="s">
        <v>150</v>
      </c>
    </row>
    <row r="344" s="15" customFormat="1">
      <c r="A344" s="15"/>
      <c r="B344" s="267"/>
      <c r="C344" s="268"/>
      <c r="D344" s="240" t="s">
        <v>172</v>
      </c>
      <c r="E344" s="269" t="s">
        <v>1</v>
      </c>
      <c r="F344" s="270" t="s">
        <v>204</v>
      </c>
      <c r="G344" s="268"/>
      <c r="H344" s="271">
        <v>27.300999999999998</v>
      </c>
      <c r="I344" s="272"/>
      <c r="J344" s="268"/>
      <c r="K344" s="268"/>
      <c r="L344" s="273"/>
      <c r="M344" s="274"/>
      <c r="N344" s="275"/>
      <c r="O344" s="275"/>
      <c r="P344" s="275"/>
      <c r="Q344" s="275"/>
      <c r="R344" s="275"/>
      <c r="S344" s="275"/>
      <c r="T344" s="276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7" t="s">
        <v>172</v>
      </c>
      <c r="AU344" s="277" t="s">
        <v>82</v>
      </c>
      <c r="AV344" s="15" t="s">
        <v>157</v>
      </c>
      <c r="AW344" s="15" t="s">
        <v>30</v>
      </c>
      <c r="AX344" s="15" t="s">
        <v>80</v>
      </c>
      <c r="AY344" s="277" t="s">
        <v>150</v>
      </c>
    </row>
    <row r="345" s="12" customFormat="1" ht="22.8" customHeight="1">
      <c r="A345" s="12"/>
      <c r="B345" s="211"/>
      <c r="C345" s="212"/>
      <c r="D345" s="213" t="s">
        <v>72</v>
      </c>
      <c r="E345" s="225" t="s">
        <v>213</v>
      </c>
      <c r="F345" s="225" t="s">
        <v>728</v>
      </c>
      <c r="G345" s="212"/>
      <c r="H345" s="212"/>
      <c r="I345" s="215"/>
      <c r="J345" s="226">
        <f>BK345</f>
        <v>0</v>
      </c>
      <c r="K345" s="212"/>
      <c r="L345" s="217"/>
      <c r="M345" s="218"/>
      <c r="N345" s="219"/>
      <c r="O345" s="219"/>
      <c r="P345" s="220">
        <f>SUM(P346:P347)</f>
        <v>0</v>
      </c>
      <c r="Q345" s="219"/>
      <c r="R345" s="220">
        <f>SUM(R346:R347)</f>
        <v>0</v>
      </c>
      <c r="S345" s="219"/>
      <c r="T345" s="221">
        <f>SUM(T346:T347)</f>
        <v>3.6246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22" t="s">
        <v>80</v>
      </c>
      <c r="AT345" s="223" t="s">
        <v>72</v>
      </c>
      <c r="AU345" s="223" t="s">
        <v>80</v>
      </c>
      <c r="AY345" s="222" t="s">
        <v>150</v>
      </c>
      <c r="BK345" s="224">
        <f>SUM(BK346:BK347)</f>
        <v>0</v>
      </c>
    </row>
    <row r="346" s="2" customFormat="1" ht="21.75" customHeight="1">
      <c r="A346" s="38"/>
      <c r="B346" s="39"/>
      <c r="C346" s="227" t="s">
        <v>729</v>
      </c>
      <c r="D346" s="227" t="s">
        <v>152</v>
      </c>
      <c r="E346" s="228" t="s">
        <v>730</v>
      </c>
      <c r="F346" s="229" t="s">
        <v>731</v>
      </c>
      <c r="G346" s="230" t="s">
        <v>516</v>
      </c>
      <c r="H346" s="231">
        <v>4.3150000000000004</v>
      </c>
      <c r="I346" s="232"/>
      <c r="J346" s="233">
        <f>ROUND(I346*H346,2)</f>
        <v>0</v>
      </c>
      <c r="K346" s="229" t="s">
        <v>156</v>
      </c>
      <c r="L346" s="44"/>
      <c r="M346" s="234" t="s">
        <v>1</v>
      </c>
      <c r="N346" s="235" t="s">
        <v>38</v>
      </c>
      <c r="O346" s="91"/>
      <c r="P346" s="236">
        <f>O346*H346</f>
        <v>0</v>
      </c>
      <c r="Q346" s="236">
        <v>0</v>
      </c>
      <c r="R346" s="236">
        <f>Q346*H346</f>
        <v>0</v>
      </c>
      <c r="S346" s="236">
        <v>0.83999999999999997</v>
      </c>
      <c r="T346" s="237">
        <f>S346*H346</f>
        <v>3.6246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8" t="s">
        <v>157</v>
      </c>
      <c r="AT346" s="238" t="s">
        <v>152</v>
      </c>
      <c r="AU346" s="238" t="s">
        <v>82</v>
      </c>
      <c r="AY346" s="17" t="s">
        <v>150</v>
      </c>
      <c r="BE346" s="239">
        <f>IF(N346="základní",J346,0)</f>
        <v>0</v>
      </c>
      <c r="BF346" s="239">
        <f>IF(N346="snížená",J346,0)</f>
        <v>0</v>
      </c>
      <c r="BG346" s="239">
        <f>IF(N346="zákl. přenesená",J346,0)</f>
        <v>0</v>
      </c>
      <c r="BH346" s="239">
        <f>IF(N346="sníž. přenesená",J346,0)</f>
        <v>0</v>
      </c>
      <c r="BI346" s="239">
        <f>IF(N346="nulová",J346,0)</f>
        <v>0</v>
      </c>
      <c r="BJ346" s="17" t="s">
        <v>80</v>
      </c>
      <c r="BK346" s="239">
        <f>ROUND(I346*H346,2)</f>
        <v>0</v>
      </c>
      <c r="BL346" s="17" t="s">
        <v>157</v>
      </c>
      <c r="BM346" s="238" t="s">
        <v>732</v>
      </c>
    </row>
    <row r="347" s="2" customFormat="1">
      <c r="A347" s="38"/>
      <c r="B347" s="39"/>
      <c r="C347" s="40"/>
      <c r="D347" s="240" t="s">
        <v>159</v>
      </c>
      <c r="E347" s="40"/>
      <c r="F347" s="241" t="s">
        <v>733</v>
      </c>
      <c r="G347" s="40"/>
      <c r="H347" s="40"/>
      <c r="I347" s="242"/>
      <c r="J347" s="40"/>
      <c r="K347" s="40"/>
      <c r="L347" s="44"/>
      <c r="M347" s="243"/>
      <c r="N347" s="244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159</v>
      </c>
      <c r="AU347" s="17" t="s">
        <v>82</v>
      </c>
    </row>
    <row r="348" s="12" customFormat="1" ht="22.8" customHeight="1">
      <c r="A348" s="12"/>
      <c r="B348" s="211"/>
      <c r="C348" s="212"/>
      <c r="D348" s="213" t="s">
        <v>72</v>
      </c>
      <c r="E348" s="225" t="s">
        <v>205</v>
      </c>
      <c r="F348" s="225" t="s">
        <v>206</v>
      </c>
      <c r="G348" s="212"/>
      <c r="H348" s="212"/>
      <c r="I348" s="215"/>
      <c r="J348" s="226">
        <f>BK348</f>
        <v>0</v>
      </c>
      <c r="K348" s="212"/>
      <c r="L348" s="217"/>
      <c r="M348" s="218"/>
      <c r="N348" s="219"/>
      <c r="O348" s="219"/>
      <c r="P348" s="220">
        <f>SUM(P349:P424)</f>
        <v>0</v>
      </c>
      <c r="Q348" s="219"/>
      <c r="R348" s="220">
        <f>SUM(R349:R424)</f>
        <v>4.5124064380000002</v>
      </c>
      <c r="S348" s="219"/>
      <c r="T348" s="221">
        <f>SUM(T349:T424)</f>
        <v>84.680112500000007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22" t="s">
        <v>80</v>
      </c>
      <c r="AT348" s="223" t="s">
        <v>72</v>
      </c>
      <c r="AU348" s="223" t="s">
        <v>80</v>
      </c>
      <c r="AY348" s="222" t="s">
        <v>150</v>
      </c>
      <c r="BK348" s="224">
        <f>SUM(BK349:BK424)</f>
        <v>0</v>
      </c>
    </row>
    <row r="349" s="2" customFormat="1">
      <c r="A349" s="38"/>
      <c r="B349" s="39"/>
      <c r="C349" s="227" t="s">
        <v>734</v>
      </c>
      <c r="D349" s="227" t="s">
        <v>152</v>
      </c>
      <c r="E349" s="228" t="s">
        <v>735</v>
      </c>
      <c r="F349" s="229" t="s">
        <v>736</v>
      </c>
      <c r="G349" s="230" t="s">
        <v>516</v>
      </c>
      <c r="H349" s="231">
        <v>6.6500000000000004</v>
      </c>
      <c r="I349" s="232"/>
      <c r="J349" s="233">
        <f>ROUND(I349*H349,2)</f>
        <v>0</v>
      </c>
      <c r="K349" s="229" t="s">
        <v>156</v>
      </c>
      <c r="L349" s="44"/>
      <c r="M349" s="234" t="s">
        <v>1</v>
      </c>
      <c r="N349" s="235" t="s">
        <v>38</v>
      </c>
      <c r="O349" s="91"/>
      <c r="P349" s="236">
        <f>O349*H349</f>
        <v>0</v>
      </c>
      <c r="Q349" s="236">
        <v>0</v>
      </c>
      <c r="R349" s="236">
        <f>Q349*H349</f>
        <v>0</v>
      </c>
      <c r="S349" s="236">
        <v>0</v>
      </c>
      <c r="T349" s="237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8" t="s">
        <v>157</v>
      </c>
      <c r="AT349" s="238" t="s">
        <v>152</v>
      </c>
      <c r="AU349" s="238" t="s">
        <v>82</v>
      </c>
      <c r="AY349" s="17" t="s">
        <v>150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7" t="s">
        <v>80</v>
      </c>
      <c r="BK349" s="239">
        <f>ROUND(I349*H349,2)</f>
        <v>0</v>
      </c>
      <c r="BL349" s="17" t="s">
        <v>157</v>
      </c>
      <c r="BM349" s="238" t="s">
        <v>737</v>
      </c>
    </row>
    <row r="350" s="2" customFormat="1">
      <c r="A350" s="38"/>
      <c r="B350" s="39"/>
      <c r="C350" s="40"/>
      <c r="D350" s="240" t="s">
        <v>159</v>
      </c>
      <c r="E350" s="40"/>
      <c r="F350" s="241" t="s">
        <v>738</v>
      </c>
      <c r="G350" s="40"/>
      <c r="H350" s="40"/>
      <c r="I350" s="242"/>
      <c r="J350" s="40"/>
      <c r="K350" s="40"/>
      <c r="L350" s="44"/>
      <c r="M350" s="243"/>
      <c r="N350" s="244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159</v>
      </c>
      <c r="AU350" s="17" t="s">
        <v>82</v>
      </c>
    </row>
    <row r="351" s="2" customFormat="1">
      <c r="A351" s="38"/>
      <c r="B351" s="39"/>
      <c r="C351" s="278" t="s">
        <v>739</v>
      </c>
      <c r="D351" s="278" t="s">
        <v>268</v>
      </c>
      <c r="E351" s="279" t="s">
        <v>740</v>
      </c>
      <c r="F351" s="280" t="s">
        <v>741</v>
      </c>
      <c r="G351" s="281" t="s">
        <v>516</v>
      </c>
      <c r="H351" s="282">
        <v>6.6500000000000004</v>
      </c>
      <c r="I351" s="283"/>
      <c r="J351" s="284">
        <f>ROUND(I351*H351,2)</f>
        <v>0</v>
      </c>
      <c r="K351" s="280" t="s">
        <v>156</v>
      </c>
      <c r="L351" s="285"/>
      <c r="M351" s="286" t="s">
        <v>1</v>
      </c>
      <c r="N351" s="287" t="s">
        <v>38</v>
      </c>
      <c r="O351" s="91"/>
      <c r="P351" s="236">
        <f>O351*H351</f>
        <v>0</v>
      </c>
      <c r="Q351" s="236">
        <v>0.049200000000000001</v>
      </c>
      <c r="R351" s="236">
        <f>Q351*H351</f>
        <v>0.32718000000000003</v>
      </c>
      <c r="S351" s="236">
        <v>0</v>
      </c>
      <c r="T351" s="237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8" t="s">
        <v>213</v>
      </c>
      <c r="AT351" s="238" t="s">
        <v>268</v>
      </c>
      <c r="AU351" s="238" t="s">
        <v>82</v>
      </c>
      <c r="AY351" s="17" t="s">
        <v>150</v>
      </c>
      <c r="BE351" s="239">
        <f>IF(N351="základní",J351,0)</f>
        <v>0</v>
      </c>
      <c r="BF351" s="239">
        <f>IF(N351="snížená",J351,0)</f>
        <v>0</v>
      </c>
      <c r="BG351" s="239">
        <f>IF(N351="zákl. přenesená",J351,0)</f>
        <v>0</v>
      </c>
      <c r="BH351" s="239">
        <f>IF(N351="sníž. přenesená",J351,0)</f>
        <v>0</v>
      </c>
      <c r="BI351" s="239">
        <f>IF(N351="nulová",J351,0)</f>
        <v>0</v>
      </c>
      <c r="BJ351" s="17" t="s">
        <v>80</v>
      </c>
      <c r="BK351" s="239">
        <f>ROUND(I351*H351,2)</f>
        <v>0</v>
      </c>
      <c r="BL351" s="17" t="s">
        <v>157</v>
      </c>
      <c r="BM351" s="238" t="s">
        <v>742</v>
      </c>
    </row>
    <row r="352" s="2" customFormat="1">
      <c r="A352" s="38"/>
      <c r="B352" s="39"/>
      <c r="C352" s="40"/>
      <c r="D352" s="240" t="s">
        <v>159</v>
      </c>
      <c r="E352" s="40"/>
      <c r="F352" s="241" t="s">
        <v>741</v>
      </c>
      <c r="G352" s="40"/>
      <c r="H352" s="40"/>
      <c r="I352" s="242"/>
      <c r="J352" s="40"/>
      <c r="K352" s="40"/>
      <c r="L352" s="44"/>
      <c r="M352" s="243"/>
      <c r="N352" s="244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159</v>
      </c>
      <c r="AU352" s="17" t="s">
        <v>82</v>
      </c>
    </row>
    <row r="353" s="2" customFormat="1">
      <c r="A353" s="38"/>
      <c r="B353" s="39"/>
      <c r="C353" s="227" t="s">
        <v>743</v>
      </c>
      <c r="D353" s="227" t="s">
        <v>152</v>
      </c>
      <c r="E353" s="228" t="s">
        <v>744</v>
      </c>
      <c r="F353" s="229" t="s">
        <v>745</v>
      </c>
      <c r="G353" s="230" t="s">
        <v>177</v>
      </c>
      <c r="H353" s="231">
        <v>1.758</v>
      </c>
      <c r="I353" s="232"/>
      <c r="J353" s="233">
        <f>ROUND(I353*H353,2)</f>
        <v>0</v>
      </c>
      <c r="K353" s="229" t="s">
        <v>156</v>
      </c>
      <c r="L353" s="44"/>
      <c r="M353" s="234" t="s">
        <v>1</v>
      </c>
      <c r="N353" s="235" t="s">
        <v>38</v>
      </c>
      <c r="O353" s="91"/>
      <c r="P353" s="236">
        <f>O353*H353</f>
        <v>0</v>
      </c>
      <c r="Q353" s="236">
        <v>0.00063000000000000003</v>
      </c>
      <c r="R353" s="236">
        <f>Q353*H353</f>
        <v>0.00110754</v>
      </c>
      <c r="S353" s="236">
        <v>0</v>
      </c>
      <c r="T353" s="237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8" t="s">
        <v>157</v>
      </c>
      <c r="AT353" s="238" t="s">
        <v>152</v>
      </c>
      <c r="AU353" s="238" t="s">
        <v>82</v>
      </c>
      <c r="AY353" s="17" t="s">
        <v>150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7" t="s">
        <v>80</v>
      </c>
      <c r="BK353" s="239">
        <f>ROUND(I353*H353,2)</f>
        <v>0</v>
      </c>
      <c r="BL353" s="17" t="s">
        <v>157</v>
      </c>
      <c r="BM353" s="238" t="s">
        <v>746</v>
      </c>
    </row>
    <row r="354" s="2" customFormat="1">
      <c r="A354" s="38"/>
      <c r="B354" s="39"/>
      <c r="C354" s="40"/>
      <c r="D354" s="240" t="s">
        <v>159</v>
      </c>
      <c r="E354" s="40"/>
      <c r="F354" s="241" t="s">
        <v>747</v>
      </c>
      <c r="G354" s="40"/>
      <c r="H354" s="40"/>
      <c r="I354" s="242"/>
      <c r="J354" s="40"/>
      <c r="K354" s="40"/>
      <c r="L354" s="44"/>
      <c r="M354" s="243"/>
      <c r="N354" s="244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159</v>
      </c>
      <c r="AU354" s="17" t="s">
        <v>82</v>
      </c>
    </row>
    <row r="355" s="13" customFormat="1">
      <c r="A355" s="13"/>
      <c r="B355" s="246"/>
      <c r="C355" s="247"/>
      <c r="D355" s="240" t="s">
        <v>172</v>
      </c>
      <c r="E355" s="248" t="s">
        <v>1</v>
      </c>
      <c r="F355" s="249" t="s">
        <v>748</v>
      </c>
      <c r="G355" s="247"/>
      <c r="H355" s="248" t="s">
        <v>1</v>
      </c>
      <c r="I355" s="250"/>
      <c r="J355" s="247"/>
      <c r="K355" s="247"/>
      <c r="L355" s="251"/>
      <c r="M355" s="252"/>
      <c r="N355" s="253"/>
      <c r="O355" s="253"/>
      <c r="P355" s="253"/>
      <c r="Q355" s="253"/>
      <c r="R355" s="253"/>
      <c r="S355" s="253"/>
      <c r="T355" s="25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5" t="s">
        <v>172</v>
      </c>
      <c r="AU355" s="255" t="s">
        <v>82</v>
      </c>
      <c r="AV355" s="13" t="s">
        <v>80</v>
      </c>
      <c r="AW355" s="13" t="s">
        <v>30</v>
      </c>
      <c r="AX355" s="13" t="s">
        <v>73</v>
      </c>
      <c r="AY355" s="255" t="s">
        <v>150</v>
      </c>
    </row>
    <row r="356" s="14" customFormat="1">
      <c r="A356" s="14"/>
      <c r="B356" s="256"/>
      <c r="C356" s="257"/>
      <c r="D356" s="240" t="s">
        <v>172</v>
      </c>
      <c r="E356" s="258" t="s">
        <v>1</v>
      </c>
      <c r="F356" s="259" t="s">
        <v>749</v>
      </c>
      <c r="G356" s="257"/>
      <c r="H356" s="260">
        <v>1.0800000000000001</v>
      </c>
      <c r="I356" s="261"/>
      <c r="J356" s="257"/>
      <c r="K356" s="257"/>
      <c r="L356" s="262"/>
      <c r="M356" s="263"/>
      <c r="N356" s="264"/>
      <c r="O356" s="264"/>
      <c r="P356" s="264"/>
      <c r="Q356" s="264"/>
      <c r="R356" s="264"/>
      <c r="S356" s="264"/>
      <c r="T356" s="26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6" t="s">
        <v>172</v>
      </c>
      <c r="AU356" s="266" t="s">
        <v>82</v>
      </c>
      <c r="AV356" s="14" t="s">
        <v>82</v>
      </c>
      <c r="AW356" s="14" t="s">
        <v>30</v>
      </c>
      <c r="AX356" s="14" t="s">
        <v>73</v>
      </c>
      <c r="AY356" s="266" t="s">
        <v>150</v>
      </c>
    </row>
    <row r="357" s="13" customFormat="1">
      <c r="A357" s="13"/>
      <c r="B357" s="246"/>
      <c r="C357" s="247"/>
      <c r="D357" s="240" t="s">
        <v>172</v>
      </c>
      <c r="E357" s="248" t="s">
        <v>1</v>
      </c>
      <c r="F357" s="249" t="s">
        <v>506</v>
      </c>
      <c r="G357" s="247"/>
      <c r="H357" s="248" t="s">
        <v>1</v>
      </c>
      <c r="I357" s="250"/>
      <c r="J357" s="247"/>
      <c r="K357" s="247"/>
      <c r="L357" s="251"/>
      <c r="M357" s="252"/>
      <c r="N357" s="253"/>
      <c r="O357" s="253"/>
      <c r="P357" s="253"/>
      <c r="Q357" s="253"/>
      <c r="R357" s="253"/>
      <c r="S357" s="253"/>
      <c r="T357" s="25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5" t="s">
        <v>172</v>
      </c>
      <c r="AU357" s="255" t="s">
        <v>82</v>
      </c>
      <c r="AV357" s="13" t="s">
        <v>80</v>
      </c>
      <c r="AW357" s="13" t="s">
        <v>30</v>
      </c>
      <c r="AX357" s="13" t="s">
        <v>73</v>
      </c>
      <c r="AY357" s="255" t="s">
        <v>150</v>
      </c>
    </row>
    <row r="358" s="14" customFormat="1">
      <c r="A358" s="14"/>
      <c r="B358" s="256"/>
      <c r="C358" s="257"/>
      <c r="D358" s="240" t="s">
        <v>172</v>
      </c>
      <c r="E358" s="258" t="s">
        <v>1</v>
      </c>
      <c r="F358" s="259" t="s">
        <v>750</v>
      </c>
      <c r="G358" s="257"/>
      <c r="H358" s="260">
        <v>0.67800000000000005</v>
      </c>
      <c r="I358" s="261"/>
      <c r="J358" s="257"/>
      <c r="K358" s="257"/>
      <c r="L358" s="262"/>
      <c r="M358" s="263"/>
      <c r="N358" s="264"/>
      <c r="O358" s="264"/>
      <c r="P358" s="264"/>
      <c r="Q358" s="264"/>
      <c r="R358" s="264"/>
      <c r="S358" s="264"/>
      <c r="T358" s="26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6" t="s">
        <v>172</v>
      </c>
      <c r="AU358" s="266" t="s">
        <v>82</v>
      </c>
      <c r="AV358" s="14" t="s">
        <v>82</v>
      </c>
      <c r="AW358" s="14" t="s">
        <v>30</v>
      </c>
      <c r="AX358" s="14" t="s">
        <v>73</v>
      </c>
      <c r="AY358" s="266" t="s">
        <v>150</v>
      </c>
    </row>
    <row r="359" s="15" customFormat="1">
      <c r="A359" s="15"/>
      <c r="B359" s="267"/>
      <c r="C359" s="268"/>
      <c r="D359" s="240" t="s">
        <v>172</v>
      </c>
      <c r="E359" s="269" t="s">
        <v>1</v>
      </c>
      <c r="F359" s="270" t="s">
        <v>204</v>
      </c>
      <c r="G359" s="268"/>
      <c r="H359" s="271">
        <v>1.758</v>
      </c>
      <c r="I359" s="272"/>
      <c r="J359" s="268"/>
      <c r="K359" s="268"/>
      <c r="L359" s="273"/>
      <c r="M359" s="274"/>
      <c r="N359" s="275"/>
      <c r="O359" s="275"/>
      <c r="P359" s="275"/>
      <c r="Q359" s="275"/>
      <c r="R359" s="275"/>
      <c r="S359" s="275"/>
      <c r="T359" s="276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77" t="s">
        <v>172</v>
      </c>
      <c r="AU359" s="277" t="s">
        <v>82</v>
      </c>
      <c r="AV359" s="15" t="s">
        <v>157</v>
      </c>
      <c r="AW359" s="15" t="s">
        <v>30</v>
      </c>
      <c r="AX359" s="15" t="s">
        <v>80</v>
      </c>
      <c r="AY359" s="277" t="s">
        <v>150</v>
      </c>
    </row>
    <row r="360" s="2" customFormat="1">
      <c r="A360" s="38"/>
      <c r="B360" s="39"/>
      <c r="C360" s="227" t="s">
        <v>751</v>
      </c>
      <c r="D360" s="227" t="s">
        <v>152</v>
      </c>
      <c r="E360" s="228" t="s">
        <v>752</v>
      </c>
      <c r="F360" s="229" t="s">
        <v>753</v>
      </c>
      <c r="G360" s="230" t="s">
        <v>516</v>
      </c>
      <c r="H360" s="231">
        <v>6.5119999999999996</v>
      </c>
      <c r="I360" s="232"/>
      <c r="J360" s="233">
        <f>ROUND(I360*H360,2)</f>
        <v>0</v>
      </c>
      <c r="K360" s="229" t="s">
        <v>156</v>
      </c>
      <c r="L360" s="44"/>
      <c r="M360" s="234" t="s">
        <v>1</v>
      </c>
      <c r="N360" s="235" t="s">
        <v>38</v>
      </c>
      <c r="O360" s="91"/>
      <c r="P360" s="236">
        <f>O360*H360</f>
        <v>0</v>
      </c>
      <c r="Q360" s="236">
        <v>0.000174</v>
      </c>
      <c r="R360" s="236">
        <f>Q360*H360</f>
        <v>0.001133088</v>
      </c>
      <c r="S360" s="236">
        <v>0</v>
      </c>
      <c r="T360" s="237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8" t="s">
        <v>157</v>
      </c>
      <c r="AT360" s="238" t="s">
        <v>152</v>
      </c>
      <c r="AU360" s="238" t="s">
        <v>82</v>
      </c>
      <c r="AY360" s="17" t="s">
        <v>150</v>
      </c>
      <c r="BE360" s="239">
        <f>IF(N360="základní",J360,0)</f>
        <v>0</v>
      </c>
      <c r="BF360" s="239">
        <f>IF(N360="snížená",J360,0)</f>
        <v>0</v>
      </c>
      <c r="BG360" s="239">
        <f>IF(N360="zákl. přenesená",J360,0)</f>
        <v>0</v>
      </c>
      <c r="BH360" s="239">
        <f>IF(N360="sníž. přenesená",J360,0)</f>
        <v>0</v>
      </c>
      <c r="BI360" s="239">
        <f>IF(N360="nulová",J360,0)</f>
        <v>0</v>
      </c>
      <c r="BJ360" s="17" t="s">
        <v>80</v>
      </c>
      <c r="BK360" s="239">
        <f>ROUND(I360*H360,2)</f>
        <v>0</v>
      </c>
      <c r="BL360" s="17" t="s">
        <v>157</v>
      </c>
      <c r="BM360" s="238" t="s">
        <v>754</v>
      </c>
    </row>
    <row r="361" s="2" customFormat="1">
      <c r="A361" s="38"/>
      <c r="B361" s="39"/>
      <c r="C361" s="40"/>
      <c r="D361" s="240" t="s">
        <v>159</v>
      </c>
      <c r="E361" s="40"/>
      <c r="F361" s="241" t="s">
        <v>755</v>
      </c>
      <c r="G361" s="40"/>
      <c r="H361" s="40"/>
      <c r="I361" s="242"/>
      <c r="J361" s="40"/>
      <c r="K361" s="40"/>
      <c r="L361" s="44"/>
      <c r="M361" s="243"/>
      <c r="N361" s="244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159</v>
      </c>
      <c r="AU361" s="17" t="s">
        <v>82</v>
      </c>
    </row>
    <row r="362" s="13" customFormat="1">
      <c r="A362" s="13"/>
      <c r="B362" s="246"/>
      <c r="C362" s="247"/>
      <c r="D362" s="240" t="s">
        <v>172</v>
      </c>
      <c r="E362" s="248" t="s">
        <v>1</v>
      </c>
      <c r="F362" s="249" t="s">
        <v>748</v>
      </c>
      <c r="G362" s="247"/>
      <c r="H362" s="248" t="s">
        <v>1</v>
      </c>
      <c r="I362" s="250"/>
      <c r="J362" s="247"/>
      <c r="K362" s="247"/>
      <c r="L362" s="251"/>
      <c r="M362" s="252"/>
      <c r="N362" s="253"/>
      <c r="O362" s="253"/>
      <c r="P362" s="253"/>
      <c r="Q362" s="253"/>
      <c r="R362" s="253"/>
      <c r="S362" s="253"/>
      <c r="T362" s="25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5" t="s">
        <v>172</v>
      </c>
      <c r="AU362" s="255" t="s">
        <v>82</v>
      </c>
      <c r="AV362" s="13" t="s">
        <v>80</v>
      </c>
      <c r="AW362" s="13" t="s">
        <v>30</v>
      </c>
      <c r="AX362" s="13" t="s">
        <v>73</v>
      </c>
      <c r="AY362" s="255" t="s">
        <v>150</v>
      </c>
    </row>
    <row r="363" s="14" customFormat="1">
      <c r="A363" s="14"/>
      <c r="B363" s="256"/>
      <c r="C363" s="257"/>
      <c r="D363" s="240" t="s">
        <v>172</v>
      </c>
      <c r="E363" s="258" t="s">
        <v>1</v>
      </c>
      <c r="F363" s="259" t="s">
        <v>157</v>
      </c>
      <c r="G363" s="257"/>
      <c r="H363" s="260">
        <v>4</v>
      </c>
      <c r="I363" s="261"/>
      <c r="J363" s="257"/>
      <c r="K363" s="257"/>
      <c r="L363" s="262"/>
      <c r="M363" s="263"/>
      <c r="N363" s="264"/>
      <c r="O363" s="264"/>
      <c r="P363" s="264"/>
      <c r="Q363" s="264"/>
      <c r="R363" s="264"/>
      <c r="S363" s="264"/>
      <c r="T363" s="26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6" t="s">
        <v>172</v>
      </c>
      <c r="AU363" s="266" t="s">
        <v>82</v>
      </c>
      <c r="AV363" s="14" t="s">
        <v>82</v>
      </c>
      <c r="AW363" s="14" t="s">
        <v>30</v>
      </c>
      <c r="AX363" s="14" t="s">
        <v>73</v>
      </c>
      <c r="AY363" s="266" t="s">
        <v>150</v>
      </c>
    </row>
    <row r="364" s="13" customFormat="1">
      <c r="A364" s="13"/>
      <c r="B364" s="246"/>
      <c r="C364" s="247"/>
      <c r="D364" s="240" t="s">
        <v>172</v>
      </c>
      <c r="E364" s="248" t="s">
        <v>1</v>
      </c>
      <c r="F364" s="249" t="s">
        <v>506</v>
      </c>
      <c r="G364" s="247"/>
      <c r="H364" s="248" t="s">
        <v>1</v>
      </c>
      <c r="I364" s="250"/>
      <c r="J364" s="247"/>
      <c r="K364" s="247"/>
      <c r="L364" s="251"/>
      <c r="M364" s="252"/>
      <c r="N364" s="253"/>
      <c r="O364" s="253"/>
      <c r="P364" s="253"/>
      <c r="Q364" s="253"/>
      <c r="R364" s="253"/>
      <c r="S364" s="253"/>
      <c r="T364" s="25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5" t="s">
        <v>172</v>
      </c>
      <c r="AU364" s="255" t="s">
        <v>82</v>
      </c>
      <c r="AV364" s="13" t="s">
        <v>80</v>
      </c>
      <c r="AW364" s="13" t="s">
        <v>30</v>
      </c>
      <c r="AX364" s="13" t="s">
        <v>73</v>
      </c>
      <c r="AY364" s="255" t="s">
        <v>150</v>
      </c>
    </row>
    <row r="365" s="14" customFormat="1">
      <c r="A365" s="14"/>
      <c r="B365" s="256"/>
      <c r="C365" s="257"/>
      <c r="D365" s="240" t="s">
        <v>172</v>
      </c>
      <c r="E365" s="258" t="s">
        <v>1</v>
      </c>
      <c r="F365" s="259" t="s">
        <v>756</v>
      </c>
      <c r="G365" s="257"/>
      <c r="H365" s="260">
        <v>2.512</v>
      </c>
      <c r="I365" s="261"/>
      <c r="J365" s="257"/>
      <c r="K365" s="257"/>
      <c r="L365" s="262"/>
      <c r="M365" s="263"/>
      <c r="N365" s="264"/>
      <c r="O365" s="264"/>
      <c r="P365" s="264"/>
      <c r="Q365" s="264"/>
      <c r="R365" s="264"/>
      <c r="S365" s="264"/>
      <c r="T365" s="26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6" t="s">
        <v>172</v>
      </c>
      <c r="AU365" s="266" t="s">
        <v>82</v>
      </c>
      <c r="AV365" s="14" t="s">
        <v>82</v>
      </c>
      <c r="AW365" s="14" t="s">
        <v>30</v>
      </c>
      <c r="AX365" s="14" t="s">
        <v>73</v>
      </c>
      <c r="AY365" s="266" t="s">
        <v>150</v>
      </c>
    </row>
    <row r="366" s="15" customFormat="1">
      <c r="A366" s="15"/>
      <c r="B366" s="267"/>
      <c r="C366" s="268"/>
      <c r="D366" s="240" t="s">
        <v>172</v>
      </c>
      <c r="E366" s="269" t="s">
        <v>1</v>
      </c>
      <c r="F366" s="270" t="s">
        <v>204</v>
      </c>
      <c r="G366" s="268"/>
      <c r="H366" s="271">
        <v>6.5119999999999996</v>
      </c>
      <c r="I366" s="272"/>
      <c r="J366" s="268"/>
      <c r="K366" s="268"/>
      <c r="L366" s="273"/>
      <c r="M366" s="274"/>
      <c r="N366" s="275"/>
      <c r="O366" s="275"/>
      <c r="P366" s="275"/>
      <c r="Q366" s="275"/>
      <c r="R366" s="275"/>
      <c r="S366" s="275"/>
      <c r="T366" s="276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7" t="s">
        <v>172</v>
      </c>
      <c r="AU366" s="277" t="s">
        <v>82</v>
      </c>
      <c r="AV366" s="15" t="s">
        <v>157</v>
      </c>
      <c r="AW366" s="15" t="s">
        <v>30</v>
      </c>
      <c r="AX366" s="15" t="s">
        <v>80</v>
      </c>
      <c r="AY366" s="277" t="s">
        <v>150</v>
      </c>
    </row>
    <row r="367" s="2" customFormat="1">
      <c r="A367" s="38"/>
      <c r="B367" s="39"/>
      <c r="C367" s="227" t="s">
        <v>757</v>
      </c>
      <c r="D367" s="227" t="s">
        <v>152</v>
      </c>
      <c r="E367" s="228" t="s">
        <v>758</v>
      </c>
      <c r="F367" s="229" t="s">
        <v>759</v>
      </c>
      <c r="G367" s="230" t="s">
        <v>155</v>
      </c>
      <c r="H367" s="231">
        <v>2</v>
      </c>
      <c r="I367" s="232"/>
      <c r="J367" s="233">
        <f>ROUND(I367*H367,2)</f>
        <v>0</v>
      </c>
      <c r="K367" s="229" t="s">
        <v>156</v>
      </c>
      <c r="L367" s="44"/>
      <c r="M367" s="234" t="s">
        <v>1</v>
      </c>
      <c r="N367" s="235" t="s">
        <v>38</v>
      </c>
      <c r="O367" s="91"/>
      <c r="P367" s="236">
        <f>O367*H367</f>
        <v>0</v>
      </c>
      <c r="Q367" s="236">
        <v>0.0064850000000000003</v>
      </c>
      <c r="R367" s="236">
        <f>Q367*H367</f>
        <v>0.012970000000000001</v>
      </c>
      <c r="S367" s="236">
        <v>0</v>
      </c>
      <c r="T367" s="237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8" t="s">
        <v>157</v>
      </c>
      <c r="AT367" s="238" t="s">
        <v>152</v>
      </c>
      <c r="AU367" s="238" t="s">
        <v>82</v>
      </c>
      <c r="AY367" s="17" t="s">
        <v>150</v>
      </c>
      <c r="BE367" s="239">
        <f>IF(N367="základní",J367,0)</f>
        <v>0</v>
      </c>
      <c r="BF367" s="239">
        <f>IF(N367="snížená",J367,0)</f>
        <v>0</v>
      </c>
      <c r="BG367" s="239">
        <f>IF(N367="zákl. přenesená",J367,0)</f>
        <v>0</v>
      </c>
      <c r="BH367" s="239">
        <f>IF(N367="sníž. přenesená",J367,0)</f>
        <v>0</v>
      </c>
      <c r="BI367" s="239">
        <f>IF(N367="nulová",J367,0)</f>
        <v>0</v>
      </c>
      <c r="BJ367" s="17" t="s">
        <v>80</v>
      </c>
      <c r="BK367" s="239">
        <f>ROUND(I367*H367,2)</f>
        <v>0</v>
      </c>
      <c r="BL367" s="17" t="s">
        <v>157</v>
      </c>
      <c r="BM367" s="238" t="s">
        <v>760</v>
      </c>
    </row>
    <row r="368" s="2" customFormat="1">
      <c r="A368" s="38"/>
      <c r="B368" s="39"/>
      <c r="C368" s="40"/>
      <c r="D368" s="240" t="s">
        <v>159</v>
      </c>
      <c r="E368" s="40"/>
      <c r="F368" s="241" t="s">
        <v>761</v>
      </c>
      <c r="G368" s="40"/>
      <c r="H368" s="40"/>
      <c r="I368" s="242"/>
      <c r="J368" s="40"/>
      <c r="K368" s="40"/>
      <c r="L368" s="44"/>
      <c r="M368" s="243"/>
      <c r="N368" s="244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159</v>
      </c>
      <c r="AU368" s="17" t="s">
        <v>82</v>
      </c>
    </row>
    <row r="369" s="2" customFormat="1">
      <c r="A369" s="38"/>
      <c r="B369" s="39"/>
      <c r="C369" s="40"/>
      <c r="D369" s="240" t="s">
        <v>170</v>
      </c>
      <c r="E369" s="40"/>
      <c r="F369" s="245" t="s">
        <v>762</v>
      </c>
      <c r="G369" s="40"/>
      <c r="H369" s="40"/>
      <c r="I369" s="242"/>
      <c r="J369" s="40"/>
      <c r="K369" s="40"/>
      <c r="L369" s="44"/>
      <c r="M369" s="243"/>
      <c r="N369" s="244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170</v>
      </c>
      <c r="AU369" s="17" t="s">
        <v>82</v>
      </c>
    </row>
    <row r="370" s="13" customFormat="1">
      <c r="A370" s="13"/>
      <c r="B370" s="246"/>
      <c r="C370" s="247"/>
      <c r="D370" s="240" t="s">
        <v>172</v>
      </c>
      <c r="E370" s="248" t="s">
        <v>1</v>
      </c>
      <c r="F370" s="249" t="s">
        <v>763</v>
      </c>
      <c r="G370" s="247"/>
      <c r="H370" s="248" t="s">
        <v>1</v>
      </c>
      <c r="I370" s="250"/>
      <c r="J370" s="247"/>
      <c r="K370" s="247"/>
      <c r="L370" s="251"/>
      <c r="M370" s="252"/>
      <c r="N370" s="253"/>
      <c r="O370" s="253"/>
      <c r="P370" s="253"/>
      <c r="Q370" s="253"/>
      <c r="R370" s="253"/>
      <c r="S370" s="253"/>
      <c r="T370" s="25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5" t="s">
        <v>172</v>
      </c>
      <c r="AU370" s="255" t="s">
        <v>82</v>
      </c>
      <c r="AV370" s="13" t="s">
        <v>80</v>
      </c>
      <c r="AW370" s="13" t="s">
        <v>30</v>
      </c>
      <c r="AX370" s="13" t="s">
        <v>73</v>
      </c>
      <c r="AY370" s="255" t="s">
        <v>150</v>
      </c>
    </row>
    <row r="371" s="14" customFormat="1">
      <c r="A371" s="14"/>
      <c r="B371" s="256"/>
      <c r="C371" s="257"/>
      <c r="D371" s="240" t="s">
        <v>172</v>
      </c>
      <c r="E371" s="258" t="s">
        <v>1</v>
      </c>
      <c r="F371" s="259" t="s">
        <v>80</v>
      </c>
      <c r="G371" s="257"/>
      <c r="H371" s="260">
        <v>1</v>
      </c>
      <c r="I371" s="261"/>
      <c r="J371" s="257"/>
      <c r="K371" s="257"/>
      <c r="L371" s="262"/>
      <c r="M371" s="263"/>
      <c r="N371" s="264"/>
      <c r="O371" s="264"/>
      <c r="P371" s="264"/>
      <c r="Q371" s="264"/>
      <c r="R371" s="264"/>
      <c r="S371" s="264"/>
      <c r="T371" s="26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6" t="s">
        <v>172</v>
      </c>
      <c r="AU371" s="266" t="s">
        <v>82</v>
      </c>
      <c r="AV371" s="14" t="s">
        <v>82</v>
      </c>
      <c r="AW371" s="14" t="s">
        <v>30</v>
      </c>
      <c r="AX371" s="14" t="s">
        <v>73</v>
      </c>
      <c r="AY371" s="266" t="s">
        <v>150</v>
      </c>
    </row>
    <row r="372" s="13" customFormat="1">
      <c r="A372" s="13"/>
      <c r="B372" s="246"/>
      <c r="C372" s="247"/>
      <c r="D372" s="240" t="s">
        <v>172</v>
      </c>
      <c r="E372" s="248" t="s">
        <v>1</v>
      </c>
      <c r="F372" s="249" t="s">
        <v>764</v>
      </c>
      <c r="G372" s="247"/>
      <c r="H372" s="248" t="s">
        <v>1</v>
      </c>
      <c r="I372" s="250"/>
      <c r="J372" s="247"/>
      <c r="K372" s="247"/>
      <c r="L372" s="251"/>
      <c r="M372" s="252"/>
      <c r="N372" s="253"/>
      <c r="O372" s="253"/>
      <c r="P372" s="253"/>
      <c r="Q372" s="253"/>
      <c r="R372" s="253"/>
      <c r="S372" s="253"/>
      <c r="T372" s="25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5" t="s">
        <v>172</v>
      </c>
      <c r="AU372" s="255" t="s">
        <v>82</v>
      </c>
      <c r="AV372" s="13" t="s">
        <v>80</v>
      </c>
      <c r="AW372" s="13" t="s">
        <v>30</v>
      </c>
      <c r="AX372" s="13" t="s">
        <v>73</v>
      </c>
      <c r="AY372" s="255" t="s">
        <v>150</v>
      </c>
    </row>
    <row r="373" s="14" customFormat="1">
      <c r="A373" s="14"/>
      <c r="B373" s="256"/>
      <c r="C373" s="257"/>
      <c r="D373" s="240" t="s">
        <v>172</v>
      </c>
      <c r="E373" s="258" t="s">
        <v>1</v>
      </c>
      <c r="F373" s="259" t="s">
        <v>80</v>
      </c>
      <c r="G373" s="257"/>
      <c r="H373" s="260">
        <v>1</v>
      </c>
      <c r="I373" s="261"/>
      <c r="J373" s="257"/>
      <c r="K373" s="257"/>
      <c r="L373" s="262"/>
      <c r="M373" s="263"/>
      <c r="N373" s="264"/>
      <c r="O373" s="264"/>
      <c r="P373" s="264"/>
      <c r="Q373" s="264"/>
      <c r="R373" s="264"/>
      <c r="S373" s="264"/>
      <c r="T373" s="265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6" t="s">
        <v>172</v>
      </c>
      <c r="AU373" s="266" t="s">
        <v>82</v>
      </c>
      <c r="AV373" s="14" t="s">
        <v>82</v>
      </c>
      <c r="AW373" s="14" t="s">
        <v>30</v>
      </c>
      <c r="AX373" s="14" t="s">
        <v>73</v>
      </c>
      <c r="AY373" s="266" t="s">
        <v>150</v>
      </c>
    </row>
    <row r="374" s="15" customFormat="1">
      <c r="A374" s="15"/>
      <c r="B374" s="267"/>
      <c r="C374" s="268"/>
      <c r="D374" s="240" t="s">
        <v>172</v>
      </c>
      <c r="E374" s="269" t="s">
        <v>1</v>
      </c>
      <c r="F374" s="270" t="s">
        <v>204</v>
      </c>
      <c r="G374" s="268"/>
      <c r="H374" s="271">
        <v>2</v>
      </c>
      <c r="I374" s="272"/>
      <c r="J374" s="268"/>
      <c r="K374" s="268"/>
      <c r="L374" s="273"/>
      <c r="M374" s="274"/>
      <c r="N374" s="275"/>
      <c r="O374" s="275"/>
      <c r="P374" s="275"/>
      <c r="Q374" s="275"/>
      <c r="R374" s="275"/>
      <c r="S374" s="275"/>
      <c r="T374" s="276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77" t="s">
        <v>172</v>
      </c>
      <c r="AU374" s="277" t="s">
        <v>82</v>
      </c>
      <c r="AV374" s="15" t="s">
        <v>157</v>
      </c>
      <c r="AW374" s="15" t="s">
        <v>30</v>
      </c>
      <c r="AX374" s="15" t="s">
        <v>80</v>
      </c>
      <c r="AY374" s="277" t="s">
        <v>150</v>
      </c>
    </row>
    <row r="375" s="2" customFormat="1">
      <c r="A375" s="38"/>
      <c r="B375" s="39"/>
      <c r="C375" s="227" t="s">
        <v>765</v>
      </c>
      <c r="D375" s="227" t="s">
        <v>152</v>
      </c>
      <c r="E375" s="228" t="s">
        <v>766</v>
      </c>
      <c r="F375" s="229" t="s">
        <v>767</v>
      </c>
      <c r="G375" s="230" t="s">
        <v>167</v>
      </c>
      <c r="H375" s="231">
        <v>2.9750000000000001</v>
      </c>
      <c r="I375" s="232"/>
      <c r="J375" s="233">
        <f>ROUND(I375*H375,2)</f>
        <v>0</v>
      </c>
      <c r="K375" s="229" t="s">
        <v>156</v>
      </c>
      <c r="L375" s="44"/>
      <c r="M375" s="234" t="s">
        <v>1</v>
      </c>
      <c r="N375" s="235" t="s">
        <v>38</v>
      </c>
      <c r="O375" s="91"/>
      <c r="P375" s="236">
        <f>O375*H375</f>
        <v>0</v>
      </c>
      <c r="Q375" s="236">
        <v>0</v>
      </c>
      <c r="R375" s="236">
        <f>Q375*H375</f>
        <v>0</v>
      </c>
      <c r="S375" s="236">
        <v>0.001</v>
      </c>
      <c r="T375" s="237">
        <f>S375*H375</f>
        <v>0.0029750000000000002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8" t="s">
        <v>157</v>
      </c>
      <c r="AT375" s="238" t="s">
        <v>152</v>
      </c>
      <c r="AU375" s="238" t="s">
        <v>82</v>
      </c>
      <c r="AY375" s="17" t="s">
        <v>150</v>
      </c>
      <c r="BE375" s="239">
        <f>IF(N375="základní",J375,0)</f>
        <v>0</v>
      </c>
      <c r="BF375" s="239">
        <f>IF(N375="snížená",J375,0)</f>
        <v>0</v>
      </c>
      <c r="BG375" s="239">
        <f>IF(N375="zákl. přenesená",J375,0)</f>
        <v>0</v>
      </c>
      <c r="BH375" s="239">
        <f>IF(N375="sníž. přenesená",J375,0)</f>
        <v>0</v>
      </c>
      <c r="BI375" s="239">
        <f>IF(N375="nulová",J375,0)</f>
        <v>0</v>
      </c>
      <c r="BJ375" s="17" t="s">
        <v>80</v>
      </c>
      <c r="BK375" s="239">
        <f>ROUND(I375*H375,2)</f>
        <v>0</v>
      </c>
      <c r="BL375" s="17" t="s">
        <v>157</v>
      </c>
      <c r="BM375" s="238" t="s">
        <v>768</v>
      </c>
    </row>
    <row r="376" s="2" customFormat="1">
      <c r="A376" s="38"/>
      <c r="B376" s="39"/>
      <c r="C376" s="40"/>
      <c r="D376" s="240" t="s">
        <v>159</v>
      </c>
      <c r="E376" s="40"/>
      <c r="F376" s="241" t="s">
        <v>769</v>
      </c>
      <c r="G376" s="40"/>
      <c r="H376" s="40"/>
      <c r="I376" s="242"/>
      <c r="J376" s="40"/>
      <c r="K376" s="40"/>
      <c r="L376" s="44"/>
      <c r="M376" s="243"/>
      <c r="N376" s="244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159</v>
      </c>
      <c r="AU376" s="17" t="s">
        <v>82</v>
      </c>
    </row>
    <row r="377" s="2" customFormat="1">
      <c r="A377" s="38"/>
      <c r="B377" s="39"/>
      <c r="C377" s="40"/>
      <c r="D377" s="240" t="s">
        <v>170</v>
      </c>
      <c r="E377" s="40"/>
      <c r="F377" s="245" t="s">
        <v>171</v>
      </c>
      <c r="G377" s="40"/>
      <c r="H377" s="40"/>
      <c r="I377" s="242"/>
      <c r="J377" s="40"/>
      <c r="K377" s="40"/>
      <c r="L377" s="44"/>
      <c r="M377" s="243"/>
      <c r="N377" s="244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170</v>
      </c>
      <c r="AU377" s="17" t="s">
        <v>82</v>
      </c>
    </row>
    <row r="378" s="13" customFormat="1">
      <c r="A378" s="13"/>
      <c r="B378" s="246"/>
      <c r="C378" s="247"/>
      <c r="D378" s="240" t="s">
        <v>172</v>
      </c>
      <c r="E378" s="248" t="s">
        <v>1</v>
      </c>
      <c r="F378" s="249" t="s">
        <v>770</v>
      </c>
      <c r="G378" s="247"/>
      <c r="H378" s="248" t="s">
        <v>1</v>
      </c>
      <c r="I378" s="250"/>
      <c r="J378" s="247"/>
      <c r="K378" s="247"/>
      <c r="L378" s="251"/>
      <c r="M378" s="252"/>
      <c r="N378" s="253"/>
      <c r="O378" s="253"/>
      <c r="P378" s="253"/>
      <c r="Q378" s="253"/>
      <c r="R378" s="253"/>
      <c r="S378" s="253"/>
      <c r="T378" s="25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5" t="s">
        <v>172</v>
      </c>
      <c r="AU378" s="255" t="s">
        <v>82</v>
      </c>
      <c r="AV378" s="13" t="s">
        <v>80</v>
      </c>
      <c r="AW378" s="13" t="s">
        <v>30</v>
      </c>
      <c r="AX378" s="13" t="s">
        <v>73</v>
      </c>
      <c r="AY378" s="255" t="s">
        <v>150</v>
      </c>
    </row>
    <row r="379" s="14" customFormat="1">
      <c r="A379" s="14"/>
      <c r="B379" s="256"/>
      <c r="C379" s="257"/>
      <c r="D379" s="240" t="s">
        <v>172</v>
      </c>
      <c r="E379" s="258" t="s">
        <v>1</v>
      </c>
      <c r="F379" s="259" t="s">
        <v>771</v>
      </c>
      <c r="G379" s="257"/>
      <c r="H379" s="260">
        <v>2.9750000000000001</v>
      </c>
      <c r="I379" s="261"/>
      <c r="J379" s="257"/>
      <c r="K379" s="257"/>
      <c r="L379" s="262"/>
      <c r="M379" s="263"/>
      <c r="N379" s="264"/>
      <c r="O379" s="264"/>
      <c r="P379" s="264"/>
      <c r="Q379" s="264"/>
      <c r="R379" s="264"/>
      <c r="S379" s="264"/>
      <c r="T379" s="26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6" t="s">
        <v>172</v>
      </c>
      <c r="AU379" s="266" t="s">
        <v>82</v>
      </c>
      <c r="AV379" s="14" t="s">
        <v>82</v>
      </c>
      <c r="AW379" s="14" t="s">
        <v>30</v>
      </c>
      <c r="AX379" s="14" t="s">
        <v>80</v>
      </c>
      <c r="AY379" s="266" t="s">
        <v>150</v>
      </c>
    </row>
    <row r="380" s="2" customFormat="1" ht="16.5" customHeight="1">
      <c r="A380" s="38"/>
      <c r="B380" s="39"/>
      <c r="C380" s="227" t="s">
        <v>772</v>
      </c>
      <c r="D380" s="227" t="s">
        <v>152</v>
      </c>
      <c r="E380" s="228" t="s">
        <v>773</v>
      </c>
      <c r="F380" s="229" t="s">
        <v>774</v>
      </c>
      <c r="G380" s="230" t="s">
        <v>167</v>
      </c>
      <c r="H380" s="231">
        <v>33.515999999999998</v>
      </c>
      <c r="I380" s="232"/>
      <c r="J380" s="233">
        <f>ROUND(I380*H380,2)</f>
        <v>0</v>
      </c>
      <c r="K380" s="229" t="s">
        <v>156</v>
      </c>
      <c r="L380" s="44"/>
      <c r="M380" s="234" t="s">
        <v>1</v>
      </c>
      <c r="N380" s="235" t="s">
        <v>38</v>
      </c>
      <c r="O380" s="91"/>
      <c r="P380" s="236">
        <f>O380*H380</f>
        <v>0</v>
      </c>
      <c r="Q380" s="236">
        <v>0.12</v>
      </c>
      <c r="R380" s="236">
        <f>Q380*H380</f>
        <v>4.0219199999999997</v>
      </c>
      <c r="S380" s="236">
        <v>2.4900000000000002</v>
      </c>
      <c r="T380" s="237">
        <f>S380*H380</f>
        <v>83.454840000000004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8" t="s">
        <v>157</v>
      </c>
      <c r="AT380" s="238" t="s">
        <v>152</v>
      </c>
      <c r="AU380" s="238" t="s">
        <v>82</v>
      </c>
      <c r="AY380" s="17" t="s">
        <v>150</v>
      </c>
      <c r="BE380" s="239">
        <f>IF(N380="základní",J380,0)</f>
        <v>0</v>
      </c>
      <c r="BF380" s="239">
        <f>IF(N380="snížená",J380,0)</f>
        <v>0</v>
      </c>
      <c r="BG380" s="239">
        <f>IF(N380="zákl. přenesená",J380,0)</f>
        <v>0</v>
      </c>
      <c r="BH380" s="239">
        <f>IF(N380="sníž. přenesená",J380,0)</f>
        <v>0</v>
      </c>
      <c r="BI380" s="239">
        <f>IF(N380="nulová",J380,0)</f>
        <v>0</v>
      </c>
      <c r="BJ380" s="17" t="s">
        <v>80</v>
      </c>
      <c r="BK380" s="239">
        <f>ROUND(I380*H380,2)</f>
        <v>0</v>
      </c>
      <c r="BL380" s="17" t="s">
        <v>157</v>
      </c>
      <c r="BM380" s="238" t="s">
        <v>775</v>
      </c>
    </row>
    <row r="381" s="2" customFormat="1">
      <c r="A381" s="38"/>
      <c r="B381" s="39"/>
      <c r="C381" s="40"/>
      <c r="D381" s="240" t="s">
        <v>159</v>
      </c>
      <c r="E381" s="40"/>
      <c r="F381" s="241" t="s">
        <v>776</v>
      </c>
      <c r="G381" s="40"/>
      <c r="H381" s="40"/>
      <c r="I381" s="242"/>
      <c r="J381" s="40"/>
      <c r="K381" s="40"/>
      <c r="L381" s="44"/>
      <c r="M381" s="243"/>
      <c r="N381" s="244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159</v>
      </c>
      <c r="AU381" s="17" t="s">
        <v>82</v>
      </c>
    </row>
    <row r="382" s="13" customFormat="1">
      <c r="A382" s="13"/>
      <c r="B382" s="246"/>
      <c r="C382" s="247"/>
      <c r="D382" s="240" t="s">
        <v>172</v>
      </c>
      <c r="E382" s="248" t="s">
        <v>1</v>
      </c>
      <c r="F382" s="249" t="s">
        <v>537</v>
      </c>
      <c r="G382" s="247"/>
      <c r="H382" s="248" t="s">
        <v>1</v>
      </c>
      <c r="I382" s="250"/>
      <c r="J382" s="247"/>
      <c r="K382" s="247"/>
      <c r="L382" s="251"/>
      <c r="M382" s="252"/>
      <c r="N382" s="253"/>
      <c r="O382" s="253"/>
      <c r="P382" s="253"/>
      <c r="Q382" s="253"/>
      <c r="R382" s="253"/>
      <c r="S382" s="253"/>
      <c r="T382" s="25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5" t="s">
        <v>172</v>
      </c>
      <c r="AU382" s="255" t="s">
        <v>82</v>
      </c>
      <c r="AV382" s="13" t="s">
        <v>80</v>
      </c>
      <c r="AW382" s="13" t="s">
        <v>30</v>
      </c>
      <c r="AX382" s="13" t="s">
        <v>73</v>
      </c>
      <c r="AY382" s="255" t="s">
        <v>150</v>
      </c>
    </row>
    <row r="383" s="14" customFormat="1">
      <c r="A383" s="14"/>
      <c r="B383" s="256"/>
      <c r="C383" s="257"/>
      <c r="D383" s="240" t="s">
        <v>172</v>
      </c>
      <c r="E383" s="258" t="s">
        <v>1</v>
      </c>
      <c r="F383" s="259" t="s">
        <v>777</v>
      </c>
      <c r="G383" s="257"/>
      <c r="H383" s="260">
        <v>6.0199999999999996</v>
      </c>
      <c r="I383" s="261"/>
      <c r="J383" s="257"/>
      <c r="K383" s="257"/>
      <c r="L383" s="262"/>
      <c r="M383" s="263"/>
      <c r="N383" s="264"/>
      <c r="O383" s="264"/>
      <c r="P383" s="264"/>
      <c r="Q383" s="264"/>
      <c r="R383" s="264"/>
      <c r="S383" s="264"/>
      <c r="T383" s="26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6" t="s">
        <v>172</v>
      </c>
      <c r="AU383" s="266" t="s">
        <v>82</v>
      </c>
      <c r="AV383" s="14" t="s">
        <v>82</v>
      </c>
      <c r="AW383" s="14" t="s">
        <v>30</v>
      </c>
      <c r="AX383" s="14" t="s">
        <v>73</v>
      </c>
      <c r="AY383" s="266" t="s">
        <v>150</v>
      </c>
    </row>
    <row r="384" s="13" customFormat="1">
      <c r="A384" s="13"/>
      <c r="B384" s="246"/>
      <c r="C384" s="247"/>
      <c r="D384" s="240" t="s">
        <v>172</v>
      </c>
      <c r="E384" s="248" t="s">
        <v>1</v>
      </c>
      <c r="F384" s="249" t="s">
        <v>539</v>
      </c>
      <c r="G384" s="247"/>
      <c r="H384" s="248" t="s">
        <v>1</v>
      </c>
      <c r="I384" s="250"/>
      <c r="J384" s="247"/>
      <c r="K384" s="247"/>
      <c r="L384" s="251"/>
      <c r="M384" s="252"/>
      <c r="N384" s="253"/>
      <c r="O384" s="253"/>
      <c r="P384" s="253"/>
      <c r="Q384" s="253"/>
      <c r="R384" s="253"/>
      <c r="S384" s="253"/>
      <c r="T384" s="25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5" t="s">
        <v>172</v>
      </c>
      <c r="AU384" s="255" t="s">
        <v>82</v>
      </c>
      <c r="AV384" s="13" t="s">
        <v>80</v>
      </c>
      <c r="AW384" s="13" t="s">
        <v>30</v>
      </c>
      <c r="AX384" s="13" t="s">
        <v>73</v>
      </c>
      <c r="AY384" s="255" t="s">
        <v>150</v>
      </c>
    </row>
    <row r="385" s="13" customFormat="1">
      <c r="A385" s="13"/>
      <c r="B385" s="246"/>
      <c r="C385" s="247"/>
      <c r="D385" s="240" t="s">
        <v>172</v>
      </c>
      <c r="E385" s="248" t="s">
        <v>1</v>
      </c>
      <c r="F385" s="249" t="s">
        <v>540</v>
      </c>
      <c r="G385" s="247"/>
      <c r="H385" s="248" t="s">
        <v>1</v>
      </c>
      <c r="I385" s="250"/>
      <c r="J385" s="247"/>
      <c r="K385" s="247"/>
      <c r="L385" s="251"/>
      <c r="M385" s="252"/>
      <c r="N385" s="253"/>
      <c r="O385" s="253"/>
      <c r="P385" s="253"/>
      <c r="Q385" s="253"/>
      <c r="R385" s="253"/>
      <c r="S385" s="253"/>
      <c r="T385" s="25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5" t="s">
        <v>172</v>
      </c>
      <c r="AU385" s="255" t="s">
        <v>82</v>
      </c>
      <c r="AV385" s="13" t="s">
        <v>80</v>
      </c>
      <c r="AW385" s="13" t="s">
        <v>30</v>
      </c>
      <c r="AX385" s="13" t="s">
        <v>73</v>
      </c>
      <c r="AY385" s="255" t="s">
        <v>150</v>
      </c>
    </row>
    <row r="386" s="14" customFormat="1">
      <c r="A386" s="14"/>
      <c r="B386" s="256"/>
      <c r="C386" s="257"/>
      <c r="D386" s="240" t="s">
        <v>172</v>
      </c>
      <c r="E386" s="258" t="s">
        <v>1</v>
      </c>
      <c r="F386" s="259" t="s">
        <v>778</v>
      </c>
      <c r="G386" s="257"/>
      <c r="H386" s="260">
        <v>8.6300000000000008</v>
      </c>
      <c r="I386" s="261"/>
      <c r="J386" s="257"/>
      <c r="K386" s="257"/>
      <c r="L386" s="262"/>
      <c r="M386" s="263"/>
      <c r="N386" s="264"/>
      <c r="O386" s="264"/>
      <c r="P386" s="264"/>
      <c r="Q386" s="264"/>
      <c r="R386" s="264"/>
      <c r="S386" s="264"/>
      <c r="T386" s="265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6" t="s">
        <v>172</v>
      </c>
      <c r="AU386" s="266" t="s">
        <v>82</v>
      </c>
      <c r="AV386" s="14" t="s">
        <v>82</v>
      </c>
      <c r="AW386" s="14" t="s">
        <v>30</v>
      </c>
      <c r="AX386" s="14" t="s">
        <v>73</v>
      </c>
      <c r="AY386" s="266" t="s">
        <v>150</v>
      </c>
    </row>
    <row r="387" s="14" customFormat="1">
      <c r="A387" s="14"/>
      <c r="B387" s="256"/>
      <c r="C387" s="257"/>
      <c r="D387" s="240" t="s">
        <v>172</v>
      </c>
      <c r="E387" s="258" t="s">
        <v>1</v>
      </c>
      <c r="F387" s="259" t="s">
        <v>779</v>
      </c>
      <c r="G387" s="257"/>
      <c r="H387" s="260">
        <v>4.1459999999999999</v>
      </c>
      <c r="I387" s="261"/>
      <c r="J387" s="257"/>
      <c r="K387" s="257"/>
      <c r="L387" s="262"/>
      <c r="M387" s="263"/>
      <c r="N387" s="264"/>
      <c r="O387" s="264"/>
      <c r="P387" s="264"/>
      <c r="Q387" s="264"/>
      <c r="R387" s="264"/>
      <c r="S387" s="264"/>
      <c r="T387" s="26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6" t="s">
        <v>172</v>
      </c>
      <c r="AU387" s="266" t="s">
        <v>82</v>
      </c>
      <c r="AV387" s="14" t="s">
        <v>82</v>
      </c>
      <c r="AW387" s="14" t="s">
        <v>30</v>
      </c>
      <c r="AX387" s="14" t="s">
        <v>73</v>
      </c>
      <c r="AY387" s="266" t="s">
        <v>150</v>
      </c>
    </row>
    <row r="388" s="13" customFormat="1">
      <c r="A388" s="13"/>
      <c r="B388" s="246"/>
      <c r="C388" s="247"/>
      <c r="D388" s="240" t="s">
        <v>172</v>
      </c>
      <c r="E388" s="248" t="s">
        <v>1</v>
      </c>
      <c r="F388" s="249" t="s">
        <v>543</v>
      </c>
      <c r="G388" s="247"/>
      <c r="H388" s="248" t="s">
        <v>1</v>
      </c>
      <c r="I388" s="250"/>
      <c r="J388" s="247"/>
      <c r="K388" s="247"/>
      <c r="L388" s="251"/>
      <c r="M388" s="252"/>
      <c r="N388" s="253"/>
      <c r="O388" s="253"/>
      <c r="P388" s="253"/>
      <c r="Q388" s="253"/>
      <c r="R388" s="253"/>
      <c r="S388" s="253"/>
      <c r="T388" s="25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5" t="s">
        <v>172</v>
      </c>
      <c r="AU388" s="255" t="s">
        <v>82</v>
      </c>
      <c r="AV388" s="13" t="s">
        <v>80</v>
      </c>
      <c r="AW388" s="13" t="s">
        <v>30</v>
      </c>
      <c r="AX388" s="13" t="s">
        <v>73</v>
      </c>
      <c r="AY388" s="255" t="s">
        <v>150</v>
      </c>
    </row>
    <row r="389" s="14" customFormat="1">
      <c r="A389" s="14"/>
      <c r="B389" s="256"/>
      <c r="C389" s="257"/>
      <c r="D389" s="240" t="s">
        <v>172</v>
      </c>
      <c r="E389" s="258" t="s">
        <v>1</v>
      </c>
      <c r="F389" s="259" t="s">
        <v>780</v>
      </c>
      <c r="G389" s="257"/>
      <c r="H389" s="260">
        <v>4.6820000000000004</v>
      </c>
      <c r="I389" s="261"/>
      <c r="J389" s="257"/>
      <c r="K389" s="257"/>
      <c r="L389" s="262"/>
      <c r="M389" s="263"/>
      <c r="N389" s="264"/>
      <c r="O389" s="264"/>
      <c r="P389" s="264"/>
      <c r="Q389" s="264"/>
      <c r="R389" s="264"/>
      <c r="S389" s="264"/>
      <c r="T389" s="265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6" t="s">
        <v>172</v>
      </c>
      <c r="AU389" s="266" t="s">
        <v>82</v>
      </c>
      <c r="AV389" s="14" t="s">
        <v>82</v>
      </c>
      <c r="AW389" s="14" t="s">
        <v>30</v>
      </c>
      <c r="AX389" s="14" t="s">
        <v>73</v>
      </c>
      <c r="AY389" s="266" t="s">
        <v>150</v>
      </c>
    </row>
    <row r="390" s="13" customFormat="1">
      <c r="A390" s="13"/>
      <c r="B390" s="246"/>
      <c r="C390" s="247"/>
      <c r="D390" s="240" t="s">
        <v>172</v>
      </c>
      <c r="E390" s="248" t="s">
        <v>1</v>
      </c>
      <c r="F390" s="249" t="s">
        <v>781</v>
      </c>
      <c r="G390" s="247"/>
      <c r="H390" s="248" t="s">
        <v>1</v>
      </c>
      <c r="I390" s="250"/>
      <c r="J390" s="247"/>
      <c r="K390" s="247"/>
      <c r="L390" s="251"/>
      <c r="M390" s="252"/>
      <c r="N390" s="253"/>
      <c r="O390" s="253"/>
      <c r="P390" s="253"/>
      <c r="Q390" s="253"/>
      <c r="R390" s="253"/>
      <c r="S390" s="253"/>
      <c r="T390" s="25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5" t="s">
        <v>172</v>
      </c>
      <c r="AU390" s="255" t="s">
        <v>82</v>
      </c>
      <c r="AV390" s="13" t="s">
        <v>80</v>
      </c>
      <c r="AW390" s="13" t="s">
        <v>30</v>
      </c>
      <c r="AX390" s="13" t="s">
        <v>73</v>
      </c>
      <c r="AY390" s="255" t="s">
        <v>150</v>
      </c>
    </row>
    <row r="391" s="13" customFormat="1">
      <c r="A391" s="13"/>
      <c r="B391" s="246"/>
      <c r="C391" s="247"/>
      <c r="D391" s="240" t="s">
        <v>172</v>
      </c>
      <c r="E391" s="248" t="s">
        <v>1</v>
      </c>
      <c r="F391" s="249" t="s">
        <v>525</v>
      </c>
      <c r="G391" s="247"/>
      <c r="H391" s="248" t="s">
        <v>1</v>
      </c>
      <c r="I391" s="250"/>
      <c r="J391" s="247"/>
      <c r="K391" s="247"/>
      <c r="L391" s="251"/>
      <c r="M391" s="252"/>
      <c r="N391" s="253"/>
      <c r="O391" s="253"/>
      <c r="P391" s="253"/>
      <c r="Q391" s="253"/>
      <c r="R391" s="253"/>
      <c r="S391" s="253"/>
      <c r="T391" s="25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5" t="s">
        <v>172</v>
      </c>
      <c r="AU391" s="255" t="s">
        <v>82</v>
      </c>
      <c r="AV391" s="13" t="s">
        <v>80</v>
      </c>
      <c r="AW391" s="13" t="s">
        <v>30</v>
      </c>
      <c r="AX391" s="13" t="s">
        <v>73</v>
      </c>
      <c r="AY391" s="255" t="s">
        <v>150</v>
      </c>
    </row>
    <row r="392" s="14" customFormat="1">
      <c r="A392" s="14"/>
      <c r="B392" s="256"/>
      <c r="C392" s="257"/>
      <c r="D392" s="240" t="s">
        <v>172</v>
      </c>
      <c r="E392" s="258" t="s">
        <v>1</v>
      </c>
      <c r="F392" s="259" t="s">
        <v>782</v>
      </c>
      <c r="G392" s="257"/>
      <c r="H392" s="260">
        <v>1.1200000000000001</v>
      </c>
      <c r="I392" s="261"/>
      <c r="J392" s="257"/>
      <c r="K392" s="257"/>
      <c r="L392" s="262"/>
      <c r="M392" s="263"/>
      <c r="N392" s="264"/>
      <c r="O392" s="264"/>
      <c r="P392" s="264"/>
      <c r="Q392" s="264"/>
      <c r="R392" s="264"/>
      <c r="S392" s="264"/>
      <c r="T392" s="26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6" t="s">
        <v>172</v>
      </c>
      <c r="AU392" s="266" t="s">
        <v>82</v>
      </c>
      <c r="AV392" s="14" t="s">
        <v>82</v>
      </c>
      <c r="AW392" s="14" t="s">
        <v>30</v>
      </c>
      <c r="AX392" s="14" t="s">
        <v>73</v>
      </c>
      <c r="AY392" s="266" t="s">
        <v>150</v>
      </c>
    </row>
    <row r="393" s="13" customFormat="1">
      <c r="A393" s="13"/>
      <c r="B393" s="246"/>
      <c r="C393" s="247"/>
      <c r="D393" s="240" t="s">
        <v>172</v>
      </c>
      <c r="E393" s="248" t="s">
        <v>1</v>
      </c>
      <c r="F393" s="249" t="s">
        <v>540</v>
      </c>
      <c r="G393" s="247"/>
      <c r="H393" s="248" t="s">
        <v>1</v>
      </c>
      <c r="I393" s="250"/>
      <c r="J393" s="247"/>
      <c r="K393" s="247"/>
      <c r="L393" s="251"/>
      <c r="M393" s="252"/>
      <c r="N393" s="253"/>
      <c r="O393" s="253"/>
      <c r="P393" s="253"/>
      <c r="Q393" s="253"/>
      <c r="R393" s="253"/>
      <c r="S393" s="253"/>
      <c r="T393" s="25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5" t="s">
        <v>172</v>
      </c>
      <c r="AU393" s="255" t="s">
        <v>82</v>
      </c>
      <c r="AV393" s="13" t="s">
        <v>80</v>
      </c>
      <c r="AW393" s="13" t="s">
        <v>30</v>
      </c>
      <c r="AX393" s="13" t="s">
        <v>73</v>
      </c>
      <c r="AY393" s="255" t="s">
        <v>150</v>
      </c>
    </row>
    <row r="394" s="14" customFormat="1">
      <c r="A394" s="14"/>
      <c r="B394" s="256"/>
      <c r="C394" s="257"/>
      <c r="D394" s="240" t="s">
        <v>172</v>
      </c>
      <c r="E394" s="258" t="s">
        <v>1</v>
      </c>
      <c r="F394" s="259" t="s">
        <v>783</v>
      </c>
      <c r="G394" s="257"/>
      <c r="H394" s="260">
        <v>0.47999999999999998</v>
      </c>
      <c r="I394" s="261"/>
      <c r="J394" s="257"/>
      <c r="K394" s="257"/>
      <c r="L394" s="262"/>
      <c r="M394" s="263"/>
      <c r="N394" s="264"/>
      <c r="O394" s="264"/>
      <c r="P394" s="264"/>
      <c r="Q394" s="264"/>
      <c r="R394" s="264"/>
      <c r="S394" s="264"/>
      <c r="T394" s="26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6" t="s">
        <v>172</v>
      </c>
      <c r="AU394" s="266" t="s">
        <v>82</v>
      </c>
      <c r="AV394" s="14" t="s">
        <v>82</v>
      </c>
      <c r="AW394" s="14" t="s">
        <v>30</v>
      </c>
      <c r="AX394" s="14" t="s">
        <v>73</v>
      </c>
      <c r="AY394" s="266" t="s">
        <v>150</v>
      </c>
    </row>
    <row r="395" s="13" customFormat="1">
      <c r="A395" s="13"/>
      <c r="B395" s="246"/>
      <c r="C395" s="247"/>
      <c r="D395" s="240" t="s">
        <v>172</v>
      </c>
      <c r="E395" s="248" t="s">
        <v>1</v>
      </c>
      <c r="F395" s="249" t="s">
        <v>784</v>
      </c>
      <c r="G395" s="247"/>
      <c r="H395" s="248" t="s">
        <v>1</v>
      </c>
      <c r="I395" s="250"/>
      <c r="J395" s="247"/>
      <c r="K395" s="247"/>
      <c r="L395" s="251"/>
      <c r="M395" s="252"/>
      <c r="N395" s="253"/>
      <c r="O395" s="253"/>
      <c r="P395" s="253"/>
      <c r="Q395" s="253"/>
      <c r="R395" s="253"/>
      <c r="S395" s="253"/>
      <c r="T395" s="25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5" t="s">
        <v>172</v>
      </c>
      <c r="AU395" s="255" t="s">
        <v>82</v>
      </c>
      <c r="AV395" s="13" t="s">
        <v>80</v>
      </c>
      <c r="AW395" s="13" t="s">
        <v>30</v>
      </c>
      <c r="AX395" s="13" t="s">
        <v>73</v>
      </c>
      <c r="AY395" s="255" t="s">
        <v>150</v>
      </c>
    </row>
    <row r="396" s="14" customFormat="1">
      <c r="A396" s="14"/>
      <c r="B396" s="256"/>
      <c r="C396" s="257"/>
      <c r="D396" s="240" t="s">
        <v>172</v>
      </c>
      <c r="E396" s="258" t="s">
        <v>1</v>
      </c>
      <c r="F396" s="259" t="s">
        <v>785</v>
      </c>
      <c r="G396" s="257"/>
      <c r="H396" s="260">
        <v>3.488</v>
      </c>
      <c r="I396" s="261"/>
      <c r="J396" s="257"/>
      <c r="K396" s="257"/>
      <c r="L396" s="262"/>
      <c r="M396" s="263"/>
      <c r="N396" s="264"/>
      <c r="O396" s="264"/>
      <c r="P396" s="264"/>
      <c r="Q396" s="264"/>
      <c r="R396" s="264"/>
      <c r="S396" s="264"/>
      <c r="T396" s="26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6" t="s">
        <v>172</v>
      </c>
      <c r="AU396" s="266" t="s">
        <v>82</v>
      </c>
      <c r="AV396" s="14" t="s">
        <v>82</v>
      </c>
      <c r="AW396" s="14" t="s">
        <v>30</v>
      </c>
      <c r="AX396" s="14" t="s">
        <v>73</v>
      </c>
      <c r="AY396" s="266" t="s">
        <v>150</v>
      </c>
    </row>
    <row r="397" s="14" customFormat="1">
      <c r="A397" s="14"/>
      <c r="B397" s="256"/>
      <c r="C397" s="257"/>
      <c r="D397" s="240" t="s">
        <v>172</v>
      </c>
      <c r="E397" s="258" t="s">
        <v>1</v>
      </c>
      <c r="F397" s="259" t="s">
        <v>786</v>
      </c>
      <c r="G397" s="257"/>
      <c r="H397" s="260">
        <v>2.25</v>
      </c>
      <c r="I397" s="261"/>
      <c r="J397" s="257"/>
      <c r="K397" s="257"/>
      <c r="L397" s="262"/>
      <c r="M397" s="263"/>
      <c r="N397" s="264"/>
      <c r="O397" s="264"/>
      <c r="P397" s="264"/>
      <c r="Q397" s="264"/>
      <c r="R397" s="264"/>
      <c r="S397" s="264"/>
      <c r="T397" s="26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6" t="s">
        <v>172</v>
      </c>
      <c r="AU397" s="266" t="s">
        <v>82</v>
      </c>
      <c r="AV397" s="14" t="s">
        <v>82</v>
      </c>
      <c r="AW397" s="14" t="s">
        <v>30</v>
      </c>
      <c r="AX397" s="14" t="s">
        <v>73</v>
      </c>
      <c r="AY397" s="266" t="s">
        <v>150</v>
      </c>
    </row>
    <row r="398" s="13" customFormat="1">
      <c r="A398" s="13"/>
      <c r="B398" s="246"/>
      <c r="C398" s="247"/>
      <c r="D398" s="240" t="s">
        <v>172</v>
      </c>
      <c r="E398" s="248" t="s">
        <v>1</v>
      </c>
      <c r="F398" s="249" t="s">
        <v>787</v>
      </c>
      <c r="G398" s="247"/>
      <c r="H398" s="248" t="s">
        <v>1</v>
      </c>
      <c r="I398" s="250"/>
      <c r="J398" s="247"/>
      <c r="K398" s="247"/>
      <c r="L398" s="251"/>
      <c r="M398" s="252"/>
      <c r="N398" s="253"/>
      <c r="O398" s="253"/>
      <c r="P398" s="253"/>
      <c r="Q398" s="253"/>
      <c r="R398" s="253"/>
      <c r="S398" s="253"/>
      <c r="T398" s="25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5" t="s">
        <v>172</v>
      </c>
      <c r="AU398" s="255" t="s">
        <v>82</v>
      </c>
      <c r="AV398" s="13" t="s">
        <v>80</v>
      </c>
      <c r="AW398" s="13" t="s">
        <v>30</v>
      </c>
      <c r="AX398" s="13" t="s">
        <v>73</v>
      </c>
      <c r="AY398" s="255" t="s">
        <v>150</v>
      </c>
    </row>
    <row r="399" s="14" customFormat="1">
      <c r="A399" s="14"/>
      <c r="B399" s="256"/>
      <c r="C399" s="257"/>
      <c r="D399" s="240" t="s">
        <v>172</v>
      </c>
      <c r="E399" s="258" t="s">
        <v>1</v>
      </c>
      <c r="F399" s="259" t="s">
        <v>788</v>
      </c>
      <c r="G399" s="257"/>
      <c r="H399" s="260">
        <v>2.7000000000000002</v>
      </c>
      <c r="I399" s="261"/>
      <c r="J399" s="257"/>
      <c r="K399" s="257"/>
      <c r="L399" s="262"/>
      <c r="M399" s="263"/>
      <c r="N399" s="264"/>
      <c r="O399" s="264"/>
      <c r="P399" s="264"/>
      <c r="Q399" s="264"/>
      <c r="R399" s="264"/>
      <c r="S399" s="264"/>
      <c r="T399" s="26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6" t="s">
        <v>172</v>
      </c>
      <c r="AU399" s="266" t="s">
        <v>82</v>
      </c>
      <c r="AV399" s="14" t="s">
        <v>82</v>
      </c>
      <c r="AW399" s="14" t="s">
        <v>30</v>
      </c>
      <c r="AX399" s="14" t="s">
        <v>73</v>
      </c>
      <c r="AY399" s="266" t="s">
        <v>150</v>
      </c>
    </row>
    <row r="400" s="15" customFormat="1">
      <c r="A400" s="15"/>
      <c r="B400" s="267"/>
      <c r="C400" s="268"/>
      <c r="D400" s="240" t="s">
        <v>172</v>
      </c>
      <c r="E400" s="269" t="s">
        <v>1</v>
      </c>
      <c r="F400" s="270" t="s">
        <v>204</v>
      </c>
      <c r="G400" s="268"/>
      <c r="H400" s="271">
        <v>33.515999999999998</v>
      </c>
      <c r="I400" s="272"/>
      <c r="J400" s="268"/>
      <c r="K400" s="268"/>
      <c r="L400" s="273"/>
      <c r="M400" s="274"/>
      <c r="N400" s="275"/>
      <c r="O400" s="275"/>
      <c r="P400" s="275"/>
      <c r="Q400" s="275"/>
      <c r="R400" s="275"/>
      <c r="S400" s="275"/>
      <c r="T400" s="276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7" t="s">
        <v>172</v>
      </c>
      <c r="AU400" s="277" t="s">
        <v>82</v>
      </c>
      <c r="AV400" s="15" t="s">
        <v>157</v>
      </c>
      <c r="AW400" s="15" t="s">
        <v>30</v>
      </c>
      <c r="AX400" s="15" t="s">
        <v>80</v>
      </c>
      <c r="AY400" s="277" t="s">
        <v>150</v>
      </c>
    </row>
    <row r="401" s="2" customFormat="1" ht="16.5" customHeight="1">
      <c r="A401" s="38"/>
      <c r="B401" s="39"/>
      <c r="C401" s="227" t="s">
        <v>789</v>
      </c>
      <c r="D401" s="227" t="s">
        <v>152</v>
      </c>
      <c r="E401" s="228" t="s">
        <v>790</v>
      </c>
      <c r="F401" s="229" t="s">
        <v>791</v>
      </c>
      <c r="G401" s="230" t="s">
        <v>167</v>
      </c>
      <c r="H401" s="231">
        <v>0.51600000000000001</v>
      </c>
      <c r="I401" s="232"/>
      <c r="J401" s="233">
        <f>ROUND(I401*H401,2)</f>
        <v>0</v>
      </c>
      <c r="K401" s="229" t="s">
        <v>156</v>
      </c>
      <c r="L401" s="44"/>
      <c r="M401" s="234" t="s">
        <v>1</v>
      </c>
      <c r="N401" s="235" t="s">
        <v>38</v>
      </c>
      <c r="O401" s="91"/>
      <c r="P401" s="236">
        <f>O401*H401</f>
        <v>0</v>
      </c>
      <c r="Q401" s="236">
        <v>0.12</v>
      </c>
      <c r="R401" s="236">
        <f>Q401*H401</f>
        <v>0.061920000000000003</v>
      </c>
      <c r="S401" s="236">
        <v>2.2000000000000002</v>
      </c>
      <c r="T401" s="237">
        <f>S401*H401</f>
        <v>1.1352000000000002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8" t="s">
        <v>157</v>
      </c>
      <c r="AT401" s="238" t="s">
        <v>152</v>
      </c>
      <c r="AU401" s="238" t="s">
        <v>82</v>
      </c>
      <c r="AY401" s="17" t="s">
        <v>150</v>
      </c>
      <c r="BE401" s="239">
        <f>IF(N401="základní",J401,0)</f>
        <v>0</v>
      </c>
      <c r="BF401" s="239">
        <f>IF(N401="snížená",J401,0)</f>
        <v>0</v>
      </c>
      <c r="BG401" s="239">
        <f>IF(N401="zákl. přenesená",J401,0)</f>
        <v>0</v>
      </c>
      <c r="BH401" s="239">
        <f>IF(N401="sníž. přenesená",J401,0)</f>
        <v>0</v>
      </c>
      <c r="BI401" s="239">
        <f>IF(N401="nulová",J401,0)</f>
        <v>0</v>
      </c>
      <c r="BJ401" s="17" t="s">
        <v>80</v>
      </c>
      <c r="BK401" s="239">
        <f>ROUND(I401*H401,2)</f>
        <v>0</v>
      </c>
      <c r="BL401" s="17" t="s">
        <v>157</v>
      </c>
      <c r="BM401" s="238" t="s">
        <v>792</v>
      </c>
    </row>
    <row r="402" s="2" customFormat="1">
      <c r="A402" s="38"/>
      <c r="B402" s="39"/>
      <c r="C402" s="40"/>
      <c r="D402" s="240" t="s">
        <v>159</v>
      </c>
      <c r="E402" s="40"/>
      <c r="F402" s="241" t="s">
        <v>793</v>
      </c>
      <c r="G402" s="40"/>
      <c r="H402" s="40"/>
      <c r="I402" s="242"/>
      <c r="J402" s="40"/>
      <c r="K402" s="40"/>
      <c r="L402" s="44"/>
      <c r="M402" s="243"/>
      <c r="N402" s="244"/>
      <c r="O402" s="91"/>
      <c r="P402" s="91"/>
      <c r="Q402" s="91"/>
      <c r="R402" s="91"/>
      <c r="S402" s="91"/>
      <c r="T402" s="92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159</v>
      </c>
      <c r="AU402" s="17" t="s">
        <v>82</v>
      </c>
    </row>
    <row r="403" s="13" customFormat="1">
      <c r="A403" s="13"/>
      <c r="B403" s="246"/>
      <c r="C403" s="247"/>
      <c r="D403" s="240" t="s">
        <v>172</v>
      </c>
      <c r="E403" s="248" t="s">
        <v>1</v>
      </c>
      <c r="F403" s="249" t="s">
        <v>794</v>
      </c>
      <c r="G403" s="247"/>
      <c r="H403" s="248" t="s">
        <v>1</v>
      </c>
      <c r="I403" s="250"/>
      <c r="J403" s="247"/>
      <c r="K403" s="247"/>
      <c r="L403" s="251"/>
      <c r="M403" s="252"/>
      <c r="N403" s="253"/>
      <c r="O403" s="253"/>
      <c r="P403" s="253"/>
      <c r="Q403" s="253"/>
      <c r="R403" s="253"/>
      <c r="S403" s="253"/>
      <c r="T403" s="25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5" t="s">
        <v>172</v>
      </c>
      <c r="AU403" s="255" t="s">
        <v>82</v>
      </c>
      <c r="AV403" s="13" t="s">
        <v>80</v>
      </c>
      <c r="AW403" s="13" t="s">
        <v>30</v>
      </c>
      <c r="AX403" s="13" t="s">
        <v>73</v>
      </c>
      <c r="AY403" s="255" t="s">
        <v>150</v>
      </c>
    </row>
    <row r="404" s="14" customFormat="1">
      <c r="A404" s="14"/>
      <c r="B404" s="256"/>
      <c r="C404" s="257"/>
      <c r="D404" s="240" t="s">
        <v>172</v>
      </c>
      <c r="E404" s="258" t="s">
        <v>1</v>
      </c>
      <c r="F404" s="259" t="s">
        <v>795</v>
      </c>
      <c r="G404" s="257"/>
      <c r="H404" s="260">
        <v>0.24099999999999999</v>
      </c>
      <c r="I404" s="261"/>
      <c r="J404" s="257"/>
      <c r="K404" s="257"/>
      <c r="L404" s="262"/>
      <c r="M404" s="263"/>
      <c r="N404" s="264"/>
      <c r="O404" s="264"/>
      <c r="P404" s="264"/>
      <c r="Q404" s="264"/>
      <c r="R404" s="264"/>
      <c r="S404" s="264"/>
      <c r="T404" s="265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6" t="s">
        <v>172</v>
      </c>
      <c r="AU404" s="266" t="s">
        <v>82</v>
      </c>
      <c r="AV404" s="14" t="s">
        <v>82</v>
      </c>
      <c r="AW404" s="14" t="s">
        <v>30</v>
      </c>
      <c r="AX404" s="14" t="s">
        <v>73</v>
      </c>
      <c r="AY404" s="266" t="s">
        <v>150</v>
      </c>
    </row>
    <row r="405" s="14" customFormat="1">
      <c r="A405" s="14"/>
      <c r="B405" s="256"/>
      <c r="C405" s="257"/>
      <c r="D405" s="240" t="s">
        <v>172</v>
      </c>
      <c r="E405" s="258" t="s">
        <v>1</v>
      </c>
      <c r="F405" s="259" t="s">
        <v>796</v>
      </c>
      <c r="G405" s="257"/>
      <c r="H405" s="260">
        <v>0.27500000000000002</v>
      </c>
      <c r="I405" s="261"/>
      <c r="J405" s="257"/>
      <c r="K405" s="257"/>
      <c r="L405" s="262"/>
      <c r="M405" s="263"/>
      <c r="N405" s="264"/>
      <c r="O405" s="264"/>
      <c r="P405" s="264"/>
      <c r="Q405" s="264"/>
      <c r="R405" s="264"/>
      <c r="S405" s="264"/>
      <c r="T405" s="26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6" t="s">
        <v>172</v>
      </c>
      <c r="AU405" s="266" t="s">
        <v>82</v>
      </c>
      <c r="AV405" s="14" t="s">
        <v>82</v>
      </c>
      <c r="AW405" s="14" t="s">
        <v>30</v>
      </c>
      <c r="AX405" s="14" t="s">
        <v>73</v>
      </c>
      <c r="AY405" s="266" t="s">
        <v>150</v>
      </c>
    </row>
    <row r="406" s="15" customFormat="1">
      <c r="A406" s="15"/>
      <c r="B406" s="267"/>
      <c r="C406" s="268"/>
      <c r="D406" s="240" t="s">
        <v>172</v>
      </c>
      <c r="E406" s="269" t="s">
        <v>1</v>
      </c>
      <c r="F406" s="270" t="s">
        <v>204</v>
      </c>
      <c r="G406" s="268"/>
      <c r="H406" s="271">
        <v>0.51600000000000001</v>
      </c>
      <c r="I406" s="272"/>
      <c r="J406" s="268"/>
      <c r="K406" s="268"/>
      <c r="L406" s="273"/>
      <c r="M406" s="274"/>
      <c r="N406" s="275"/>
      <c r="O406" s="275"/>
      <c r="P406" s="275"/>
      <c r="Q406" s="275"/>
      <c r="R406" s="275"/>
      <c r="S406" s="275"/>
      <c r="T406" s="276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7" t="s">
        <v>172</v>
      </c>
      <c r="AU406" s="277" t="s">
        <v>82</v>
      </c>
      <c r="AV406" s="15" t="s">
        <v>157</v>
      </c>
      <c r="AW406" s="15" t="s">
        <v>30</v>
      </c>
      <c r="AX406" s="15" t="s">
        <v>80</v>
      </c>
      <c r="AY406" s="277" t="s">
        <v>150</v>
      </c>
    </row>
    <row r="407" s="2" customFormat="1">
      <c r="A407" s="38"/>
      <c r="B407" s="39"/>
      <c r="C407" s="227" t="s">
        <v>797</v>
      </c>
      <c r="D407" s="227" t="s">
        <v>152</v>
      </c>
      <c r="E407" s="228" t="s">
        <v>798</v>
      </c>
      <c r="F407" s="229" t="s">
        <v>799</v>
      </c>
      <c r="G407" s="230" t="s">
        <v>177</v>
      </c>
      <c r="H407" s="231">
        <v>2.2050000000000001</v>
      </c>
      <c r="I407" s="232"/>
      <c r="J407" s="233">
        <f>ROUND(I407*H407,2)</f>
        <v>0</v>
      </c>
      <c r="K407" s="229" t="s">
        <v>156</v>
      </c>
      <c r="L407" s="44"/>
      <c r="M407" s="234" t="s">
        <v>1</v>
      </c>
      <c r="N407" s="235" t="s">
        <v>38</v>
      </c>
      <c r="O407" s="91"/>
      <c r="P407" s="236">
        <f>O407*H407</f>
        <v>0</v>
      </c>
      <c r="Q407" s="236">
        <v>0</v>
      </c>
      <c r="R407" s="236">
        <f>Q407*H407</f>
        <v>0</v>
      </c>
      <c r="S407" s="236">
        <v>0.0395</v>
      </c>
      <c r="T407" s="237">
        <f>S407*H407</f>
        <v>0.087097500000000008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8" t="s">
        <v>157</v>
      </c>
      <c r="AT407" s="238" t="s">
        <v>152</v>
      </c>
      <c r="AU407" s="238" t="s">
        <v>82</v>
      </c>
      <c r="AY407" s="17" t="s">
        <v>150</v>
      </c>
      <c r="BE407" s="239">
        <f>IF(N407="základní",J407,0)</f>
        <v>0</v>
      </c>
      <c r="BF407" s="239">
        <f>IF(N407="snížená",J407,0)</f>
        <v>0</v>
      </c>
      <c r="BG407" s="239">
        <f>IF(N407="zákl. přenesená",J407,0)</f>
        <v>0</v>
      </c>
      <c r="BH407" s="239">
        <f>IF(N407="sníž. přenesená",J407,0)</f>
        <v>0</v>
      </c>
      <c r="BI407" s="239">
        <f>IF(N407="nulová",J407,0)</f>
        <v>0</v>
      </c>
      <c r="BJ407" s="17" t="s">
        <v>80</v>
      </c>
      <c r="BK407" s="239">
        <f>ROUND(I407*H407,2)</f>
        <v>0</v>
      </c>
      <c r="BL407" s="17" t="s">
        <v>157</v>
      </c>
      <c r="BM407" s="238" t="s">
        <v>800</v>
      </c>
    </row>
    <row r="408" s="2" customFormat="1">
      <c r="A408" s="38"/>
      <c r="B408" s="39"/>
      <c r="C408" s="40"/>
      <c r="D408" s="240" t="s">
        <v>159</v>
      </c>
      <c r="E408" s="40"/>
      <c r="F408" s="241" t="s">
        <v>801</v>
      </c>
      <c r="G408" s="40"/>
      <c r="H408" s="40"/>
      <c r="I408" s="242"/>
      <c r="J408" s="40"/>
      <c r="K408" s="40"/>
      <c r="L408" s="44"/>
      <c r="M408" s="243"/>
      <c r="N408" s="244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159</v>
      </c>
      <c r="AU408" s="17" t="s">
        <v>82</v>
      </c>
    </row>
    <row r="409" s="13" customFormat="1">
      <c r="A409" s="13"/>
      <c r="B409" s="246"/>
      <c r="C409" s="247"/>
      <c r="D409" s="240" t="s">
        <v>172</v>
      </c>
      <c r="E409" s="248" t="s">
        <v>1</v>
      </c>
      <c r="F409" s="249" t="s">
        <v>802</v>
      </c>
      <c r="G409" s="247"/>
      <c r="H409" s="248" t="s">
        <v>1</v>
      </c>
      <c r="I409" s="250"/>
      <c r="J409" s="247"/>
      <c r="K409" s="247"/>
      <c r="L409" s="251"/>
      <c r="M409" s="252"/>
      <c r="N409" s="253"/>
      <c r="O409" s="253"/>
      <c r="P409" s="253"/>
      <c r="Q409" s="253"/>
      <c r="R409" s="253"/>
      <c r="S409" s="253"/>
      <c r="T409" s="25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5" t="s">
        <v>172</v>
      </c>
      <c r="AU409" s="255" t="s">
        <v>82</v>
      </c>
      <c r="AV409" s="13" t="s">
        <v>80</v>
      </c>
      <c r="AW409" s="13" t="s">
        <v>30</v>
      </c>
      <c r="AX409" s="13" t="s">
        <v>73</v>
      </c>
      <c r="AY409" s="255" t="s">
        <v>150</v>
      </c>
    </row>
    <row r="410" s="14" customFormat="1">
      <c r="A410" s="14"/>
      <c r="B410" s="256"/>
      <c r="C410" s="257"/>
      <c r="D410" s="240" t="s">
        <v>172</v>
      </c>
      <c r="E410" s="258" t="s">
        <v>1</v>
      </c>
      <c r="F410" s="259" t="s">
        <v>803</v>
      </c>
      <c r="G410" s="257"/>
      <c r="H410" s="260">
        <v>2.2050000000000001</v>
      </c>
      <c r="I410" s="261"/>
      <c r="J410" s="257"/>
      <c r="K410" s="257"/>
      <c r="L410" s="262"/>
      <c r="M410" s="263"/>
      <c r="N410" s="264"/>
      <c r="O410" s="264"/>
      <c r="P410" s="264"/>
      <c r="Q410" s="264"/>
      <c r="R410" s="264"/>
      <c r="S410" s="264"/>
      <c r="T410" s="26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6" t="s">
        <v>172</v>
      </c>
      <c r="AU410" s="266" t="s">
        <v>82</v>
      </c>
      <c r="AV410" s="14" t="s">
        <v>82</v>
      </c>
      <c r="AW410" s="14" t="s">
        <v>30</v>
      </c>
      <c r="AX410" s="14" t="s">
        <v>80</v>
      </c>
      <c r="AY410" s="266" t="s">
        <v>150</v>
      </c>
    </row>
    <row r="411" s="2" customFormat="1">
      <c r="A411" s="38"/>
      <c r="B411" s="39"/>
      <c r="C411" s="227" t="s">
        <v>804</v>
      </c>
      <c r="D411" s="227" t="s">
        <v>152</v>
      </c>
      <c r="E411" s="228" t="s">
        <v>257</v>
      </c>
      <c r="F411" s="229" t="s">
        <v>258</v>
      </c>
      <c r="G411" s="230" t="s">
        <v>177</v>
      </c>
      <c r="H411" s="231">
        <v>2.2050000000000001</v>
      </c>
      <c r="I411" s="232"/>
      <c r="J411" s="233">
        <f>ROUND(I411*H411,2)</f>
        <v>0</v>
      </c>
      <c r="K411" s="229" t="s">
        <v>156</v>
      </c>
      <c r="L411" s="44"/>
      <c r="M411" s="234" t="s">
        <v>1</v>
      </c>
      <c r="N411" s="235" t="s">
        <v>38</v>
      </c>
      <c r="O411" s="91"/>
      <c r="P411" s="236">
        <f>O411*H411</f>
        <v>0</v>
      </c>
      <c r="Q411" s="236">
        <v>0</v>
      </c>
      <c r="R411" s="236">
        <f>Q411*H411</f>
        <v>0</v>
      </c>
      <c r="S411" s="236">
        <v>0</v>
      </c>
      <c r="T411" s="237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38" t="s">
        <v>157</v>
      </c>
      <c r="AT411" s="238" t="s">
        <v>152</v>
      </c>
      <c r="AU411" s="238" t="s">
        <v>82</v>
      </c>
      <c r="AY411" s="17" t="s">
        <v>150</v>
      </c>
      <c r="BE411" s="239">
        <f>IF(N411="základní",J411,0)</f>
        <v>0</v>
      </c>
      <c r="BF411" s="239">
        <f>IF(N411="snížená",J411,0)</f>
        <v>0</v>
      </c>
      <c r="BG411" s="239">
        <f>IF(N411="zákl. přenesená",J411,0)</f>
        <v>0</v>
      </c>
      <c r="BH411" s="239">
        <f>IF(N411="sníž. přenesená",J411,0)</f>
        <v>0</v>
      </c>
      <c r="BI411" s="239">
        <f>IF(N411="nulová",J411,0)</f>
        <v>0</v>
      </c>
      <c r="BJ411" s="17" t="s">
        <v>80</v>
      </c>
      <c r="BK411" s="239">
        <f>ROUND(I411*H411,2)</f>
        <v>0</v>
      </c>
      <c r="BL411" s="17" t="s">
        <v>157</v>
      </c>
      <c r="BM411" s="238" t="s">
        <v>805</v>
      </c>
    </row>
    <row r="412" s="2" customFormat="1">
      <c r="A412" s="38"/>
      <c r="B412" s="39"/>
      <c r="C412" s="40"/>
      <c r="D412" s="240" t="s">
        <v>159</v>
      </c>
      <c r="E412" s="40"/>
      <c r="F412" s="241" t="s">
        <v>260</v>
      </c>
      <c r="G412" s="40"/>
      <c r="H412" s="40"/>
      <c r="I412" s="242"/>
      <c r="J412" s="40"/>
      <c r="K412" s="40"/>
      <c r="L412" s="44"/>
      <c r="M412" s="243"/>
      <c r="N412" s="244"/>
      <c r="O412" s="91"/>
      <c r="P412" s="91"/>
      <c r="Q412" s="91"/>
      <c r="R412" s="91"/>
      <c r="S412" s="91"/>
      <c r="T412" s="92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159</v>
      </c>
      <c r="AU412" s="17" t="s">
        <v>82</v>
      </c>
    </row>
    <row r="413" s="2" customFormat="1">
      <c r="A413" s="38"/>
      <c r="B413" s="39"/>
      <c r="C413" s="227" t="s">
        <v>806</v>
      </c>
      <c r="D413" s="227" t="s">
        <v>152</v>
      </c>
      <c r="E413" s="228" t="s">
        <v>807</v>
      </c>
      <c r="F413" s="229" t="s">
        <v>808</v>
      </c>
      <c r="G413" s="230" t="s">
        <v>177</v>
      </c>
      <c r="H413" s="231">
        <v>2.2050000000000001</v>
      </c>
      <c r="I413" s="232"/>
      <c r="J413" s="233">
        <f>ROUND(I413*H413,2)</f>
        <v>0</v>
      </c>
      <c r="K413" s="229" t="s">
        <v>156</v>
      </c>
      <c r="L413" s="44"/>
      <c r="M413" s="234" t="s">
        <v>1</v>
      </c>
      <c r="N413" s="235" t="s">
        <v>38</v>
      </c>
      <c r="O413" s="91"/>
      <c r="P413" s="236">
        <f>O413*H413</f>
        <v>0</v>
      </c>
      <c r="Q413" s="236">
        <v>0.039081999999999999</v>
      </c>
      <c r="R413" s="236">
        <f>Q413*H413</f>
        <v>0.086175810000000005</v>
      </c>
      <c r="S413" s="236">
        <v>0</v>
      </c>
      <c r="T413" s="237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8" t="s">
        <v>157</v>
      </c>
      <c r="AT413" s="238" t="s">
        <v>152</v>
      </c>
      <c r="AU413" s="238" t="s">
        <v>82</v>
      </c>
      <c r="AY413" s="17" t="s">
        <v>150</v>
      </c>
      <c r="BE413" s="239">
        <f>IF(N413="základní",J413,0)</f>
        <v>0</v>
      </c>
      <c r="BF413" s="239">
        <f>IF(N413="snížená",J413,0)</f>
        <v>0</v>
      </c>
      <c r="BG413" s="239">
        <f>IF(N413="zákl. přenesená",J413,0)</f>
        <v>0</v>
      </c>
      <c r="BH413" s="239">
        <f>IF(N413="sníž. přenesená",J413,0)</f>
        <v>0</v>
      </c>
      <c r="BI413" s="239">
        <f>IF(N413="nulová",J413,0)</f>
        <v>0</v>
      </c>
      <c r="BJ413" s="17" t="s">
        <v>80</v>
      </c>
      <c r="BK413" s="239">
        <f>ROUND(I413*H413,2)</f>
        <v>0</v>
      </c>
      <c r="BL413" s="17" t="s">
        <v>157</v>
      </c>
      <c r="BM413" s="238" t="s">
        <v>809</v>
      </c>
    </row>
    <row r="414" s="2" customFormat="1">
      <c r="A414" s="38"/>
      <c r="B414" s="39"/>
      <c r="C414" s="40"/>
      <c r="D414" s="240" t="s">
        <v>159</v>
      </c>
      <c r="E414" s="40"/>
      <c r="F414" s="241" t="s">
        <v>810</v>
      </c>
      <c r="G414" s="40"/>
      <c r="H414" s="40"/>
      <c r="I414" s="242"/>
      <c r="J414" s="40"/>
      <c r="K414" s="40"/>
      <c r="L414" s="44"/>
      <c r="M414" s="243"/>
      <c r="N414" s="244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159</v>
      </c>
      <c r="AU414" s="17" t="s">
        <v>82</v>
      </c>
    </row>
    <row r="415" s="13" customFormat="1">
      <c r="A415" s="13"/>
      <c r="B415" s="246"/>
      <c r="C415" s="247"/>
      <c r="D415" s="240" t="s">
        <v>172</v>
      </c>
      <c r="E415" s="248" t="s">
        <v>1</v>
      </c>
      <c r="F415" s="249" t="s">
        <v>802</v>
      </c>
      <c r="G415" s="247"/>
      <c r="H415" s="248" t="s">
        <v>1</v>
      </c>
      <c r="I415" s="250"/>
      <c r="J415" s="247"/>
      <c r="K415" s="247"/>
      <c r="L415" s="251"/>
      <c r="M415" s="252"/>
      <c r="N415" s="253"/>
      <c r="O415" s="253"/>
      <c r="P415" s="253"/>
      <c r="Q415" s="253"/>
      <c r="R415" s="253"/>
      <c r="S415" s="253"/>
      <c r="T415" s="25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5" t="s">
        <v>172</v>
      </c>
      <c r="AU415" s="255" t="s">
        <v>82</v>
      </c>
      <c r="AV415" s="13" t="s">
        <v>80</v>
      </c>
      <c r="AW415" s="13" t="s">
        <v>30</v>
      </c>
      <c r="AX415" s="13" t="s">
        <v>73</v>
      </c>
      <c r="AY415" s="255" t="s">
        <v>150</v>
      </c>
    </row>
    <row r="416" s="14" customFormat="1">
      <c r="A416" s="14"/>
      <c r="B416" s="256"/>
      <c r="C416" s="257"/>
      <c r="D416" s="240" t="s">
        <v>172</v>
      </c>
      <c r="E416" s="258" t="s">
        <v>1</v>
      </c>
      <c r="F416" s="259" t="s">
        <v>803</v>
      </c>
      <c r="G416" s="257"/>
      <c r="H416" s="260">
        <v>2.2050000000000001</v>
      </c>
      <c r="I416" s="261"/>
      <c r="J416" s="257"/>
      <c r="K416" s="257"/>
      <c r="L416" s="262"/>
      <c r="M416" s="263"/>
      <c r="N416" s="264"/>
      <c r="O416" s="264"/>
      <c r="P416" s="264"/>
      <c r="Q416" s="264"/>
      <c r="R416" s="264"/>
      <c r="S416" s="264"/>
      <c r="T416" s="26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6" t="s">
        <v>172</v>
      </c>
      <c r="AU416" s="266" t="s">
        <v>82</v>
      </c>
      <c r="AV416" s="14" t="s">
        <v>82</v>
      </c>
      <c r="AW416" s="14" t="s">
        <v>30</v>
      </c>
      <c r="AX416" s="14" t="s">
        <v>80</v>
      </c>
      <c r="AY416" s="266" t="s">
        <v>150</v>
      </c>
    </row>
    <row r="417" s="2" customFormat="1">
      <c r="A417" s="38"/>
      <c r="B417" s="39"/>
      <c r="C417" s="227" t="s">
        <v>811</v>
      </c>
      <c r="D417" s="227" t="s">
        <v>152</v>
      </c>
      <c r="E417" s="228" t="s">
        <v>293</v>
      </c>
      <c r="F417" s="229" t="s">
        <v>294</v>
      </c>
      <c r="G417" s="230" t="s">
        <v>177</v>
      </c>
      <c r="H417" s="231">
        <v>2.2050000000000001</v>
      </c>
      <c r="I417" s="232"/>
      <c r="J417" s="233">
        <f>ROUND(I417*H417,2)</f>
        <v>0</v>
      </c>
      <c r="K417" s="229" t="s">
        <v>156</v>
      </c>
      <c r="L417" s="44"/>
      <c r="M417" s="234" t="s">
        <v>1</v>
      </c>
      <c r="N417" s="235" t="s">
        <v>38</v>
      </c>
      <c r="O417" s="91"/>
      <c r="P417" s="236">
        <f>O417*H417</f>
        <v>0</v>
      </c>
      <c r="Q417" s="236">
        <v>0</v>
      </c>
      <c r="R417" s="236">
        <f>Q417*H417</f>
        <v>0</v>
      </c>
      <c r="S417" s="236">
        <v>0</v>
      </c>
      <c r="T417" s="237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8" t="s">
        <v>157</v>
      </c>
      <c r="AT417" s="238" t="s">
        <v>152</v>
      </c>
      <c r="AU417" s="238" t="s">
        <v>82</v>
      </c>
      <c r="AY417" s="17" t="s">
        <v>150</v>
      </c>
      <c r="BE417" s="239">
        <f>IF(N417="základní",J417,0)</f>
        <v>0</v>
      </c>
      <c r="BF417" s="239">
        <f>IF(N417="snížená",J417,0)</f>
        <v>0</v>
      </c>
      <c r="BG417" s="239">
        <f>IF(N417="zákl. přenesená",J417,0)</f>
        <v>0</v>
      </c>
      <c r="BH417" s="239">
        <f>IF(N417="sníž. přenesená",J417,0)</f>
        <v>0</v>
      </c>
      <c r="BI417" s="239">
        <f>IF(N417="nulová",J417,0)</f>
        <v>0</v>
      </c>
      <c r="BJ417" s="17" t="s">
        <v>80</v>
      </c>
      <c r="BK417" s="239">
        <f>ROUND(I417*H417,2)</f>
        <v>0</v>
      </c>
      <c r="BL417" s="17" t="s">
        <v>157</v>
      </c>
      <c r="BM417" s="238" t="s">
        <v>812</v>
      </c>
    </row>
    <row r="418" s="2" customFormat="1">
      <c r="A418" s="38"/>
      <c r="B418" s="39"/>
      <c r="C418" s="40"/>
      <c r="D418" s="240" t="s">
        <v>159</v>
      </c>
      <c r="E418" s="40"/>
      <c r="F418" s="241" t="s">
        <v>296</v>
      </c>
      <c r="G418" s="40"/>
      <c r="H418" s="40"/>
      <c r="I418" s="242"/>
      <c r="J418" s="40"/>
      <c r="K418" s="40"/>
      <c r="L418" s="44"/>
      <c r="M418" s="243"/>
      <c r="N418" s="244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159</v>
      </c>
      <c r="AU418" s="17" t="s">
        <v>82</v>
      </c>
    </row>
    <row r="419" s="2" customFormat="1">
      <c r="A419" s="38"/>
      <c r="B419" s="39"/>
      <c r="C419" s="227" t="s">
        <v>813</v>
      </c>
      <c r="D419" s="227" t="s">
        <v>152</v>
      </c>
      <c r="E419" s="228" t="s">
        <v>814</v>
      </c>
      <c r="F419" s="229" t="s">
        <v>815</v>
      </c>
      <c r="G419" s="230" t="s">
        <v>177</v>
      </c>
      <c r="H419" s="231">
        <v>2.2050000000000001</v>
      </c>
      <c r="I419" s="232"/>
      <c r="J419" s="233">
        <f>ROUND(I419*H419,2)</f>
        <v>0</v>
      </c>
      <c r="K419" s="229" t="s">
        <v>156</v>
      </c>
      <c r="L419" s="44"/>
      <c r="M419" s="234" t="s">
        <v>1</v>
      </c>
      <c r="N419" s="235" t="s">
        <v>38</v>
      </c>
      <c r="O419" s="91"/>
      <c r="P419" s="236">
        <f>O419*H419</f>
        <v>0</v>
      </c>
      <c r="Q419" s="236">
        <v>0</v>
      </c>
      <c r="R419" s="236">
        <f>Q419*H419</f>
        <v>0</v>
      </c>
      <c r="S419" s="236">
        <v>0</v>
      </c>
      <c r="T419" s="237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8" t="s">
        <v>157</v>
      </c>
      <c r="AT419" s="238" t="s">
        <v>152</v>
      </c>
      <c r="AU419" s="238" t="s">
        <v>82</v>
      </c>
      <c r="AY419" s="17" t="s">
        <v>150</v>
      </c>
      <c r="BE419" s="239">
        <f>IF(N419="základní",J419,0)</f>
        <v>0</v>
      </c>
      <c r="BF419" s="239">
        <f>IF(N419="snížená",J419,0)</f>
        <v>0</v>
      </c>
      <c r="BG419" s="239">
        <f>IF(N419="zákl. přenesená",J419,0)</f>
        <v>0</v>
      </c>
      <c r="BH419" s="239">
        <f>IF(N419="sníž. přenesená",J419,0)</f>
        <v>0</v>
      </c>
      <c r="BI419" s="239">
        <f>IF(N419="nulová",J419,0)</f>
        <v>0</v>
      </c>
      <c r="BJ419" s="17" t="s">
        <v>80</v>
      </c>
      <c r="BK419" s="239">
        <f>ROUND(I419*H419,2)</f>
        <v>0</v>
      </c>
      <c r="BL419" s="17" t="s">
        <v>157</v>
      </c>
      <c r="BM419" s="238" t="s">
        <v>816</v>
      </c>
    </row>
    <row r="420" s="2" customFormat="1">
      <c r="A420" s="38"/>
      <c r="B420" s="39"/>
      <c r="C420" s="40"/>
      <c r="D420" s="240" t="s">
        <v>159</v>
      </c>
      <c r="E420" s="40"/>
      <c r="F420" s="241" t="s">
        <v>817</v>
      </c>
      <c r="G420" s="40"/>
      <c r="H420" s="40"/>
      <c r="I420" s="242"/>
      <c r="J420" s="40"/>
      <c r="K420" s="40"/>
      <c r="L420" s="44"/>
      <c r="M420" s="243"/>
      <c r="N420" s="244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159</v>
      </c>
      <c r="AU420" s="17" t="s">
        <v>82</v>
      </c>
    </row>
    <row r="421" s="13" customFormat="1">
      <c r="A421" s="13"/>
      <c r="B421" s="246"/>
      <c r="C421" s="247"/>
      <c r="D421" s="240" t="s">
        <v>172</v>
      </c>
      <c r="E421" s="248" t="s">
        <v>1</v>
      </c>
      <c r="F421" s="249" t="s">
        <v>802</v>
      </c>
      <c r="G421" s="247"/>
      <c r="H421" s="248" t="s">
        <v>1</v>
      </c>
      <c r="I421" s="250"/>
      <c r="J421" s="247"/>
      <c r="K421" s="247"/>
      <c r="L421" s="251"/>
      <c r="M421" s="252"/>
      <c r="N421" s="253"/>
      <c r="O421" s="253"/>
      <c r="P421" s="253"/>
      <c r="Q421" s="253"/>
      <c r="R421" s="253"/>
      <c r="S421" s="253"/>
      <c r="T421" s="25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5" t="s">
        <v>172</v>
      </c>
      <c r="AU421" s="255" t="s">
        <v>82</v>
      </c>
      <c r="AV421" s="13" t="s">
        <v>80</v>
      </c>
      <c r="AW421" s="13" t="s">
        <v>30</v>
      </c>
      <c r="AX421" s="13" t="s">
        <v>73</v>
      </c>
      <c r="AY421" s="255" t="s">
        <v>150</v>
      </c>
    </row>
    <row r="422" s="14" customFormat="1">
      <c r="A422" s="14"/>
      <c r="B422" s="256"/>
      <c r="C422" s="257"/>
      <c r="D422" s="240" t="s">
        <v>172</v>
      </c>
      <c r="E422" s="258" t="s">
        <v>1</v>
      </c>
      <c r="F422" s="259" t="s">
        <v>803</v>
      </c>
      <c r="G422" s="257"/>
      <c r="H422" s="260">
        <v>2.2050000000000001</v>
      </c>
      <c r="I422" s="261"/>
      <c r="J422" s="257"/>
      <c r="K422" s="257"/>
      <c r="L422" s="262"/>
      <c r="M422" s="263"/>
      <c r="N422" s="264"/>
      <c r="O422" s="264"/>
      <c r="P422" s="264"/>
      <c r="Q422" s="264"/>
      <c r="R422" s="264"/>
      <c r="S422" s="264"/>
      <c r="T422" s="26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6" t="s">
        <v>172</v>
      </c>
      <c r="AU422" s="266" t="s">
        <v>82</v>
      </c>
      <c r="AV422" s="14" t="s">
        <v>82</v>
      </c>
      <c r="AW422" s="14" t="s">
        <v>30</v>
      </c>
      <c r="AX422" s="14" t="s">
        <v>80</v>
      </c>
      <c r="AY422" s="266" t="s">
        <v>150</v>
      </c>
    </row>
    <row r="423" s="2" customFormat="1" ht="21.75" customHeight="1">
      <c r="A423" s="38"/>
      <c r="B423" s="39"/>
      <c r="C423" s="227" t="s">
        <v>818</v>
      </c>
      <c r="D423" s="227" t="s">
        <v>152</v>
      </c>
      <c r="E423" s="228" t="s">
        <v>819</v>
      </c>
      <c r="F423" s="229" t="s">
        <v>820</v>
      </c>
      <c r="G423" s="230" t="s">
        <v>177</v>
      </c>
      <c r="H423" s="231">
        <v>2.2050000000000001</v>
      </c>
      <c r="I423" s="232"/>
      <c r="J423" s="233">
        <f>ROUND(I423*H423,2)</f>
        <v>0</v>
      </c>
      <c r="K423" s="229" t="s">
        <v>156</v>
      </c>
      <c r="L423" s="44"/>
      <c r="M423" s="234" t="s">
        <v>1</v>
      </c>
      <c r="N423" s="235" t="s">
        <v>38</v>
      </c>
      <c r="O423" s="91"/>
      <c r="P423" s="236">
        <f>O423*H423</f>
        <v>0</v>
      </c>
      <c r="Q423" s="236">
        <v>0</v>
      </c>
      <c r="R423" s="236">
        <f>Q423*H423</f>
        <v>0</v>
      </c>
      <c r="S423" s="236">
        <v>0</v>
      </c>
      <c r="T423" s="237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8" t="s">
        <v>157</v>
      </c>
      <c r="AT423" s="238" t="s">
        <v>152</v>
      </c>
      <c r="AU423" s="238" t="s">
        <v>82</v>
      </c>
      <c r="AY423" s="17" t="s">
        <v>150</v>
      </c>
      <c r="BE423" s="239">
        <f>IF(N423="základní",J423,0)</f>
        <v>0</v>
      </c>
      <c r="BF423" s="239">
        <f>IF(N423="snížená",J423,0)</f>
        <v>0</v>
      </c>
      <c r="BG423" s="239">
        <f>IF(N423="zákl. přenesená",J423,0)</f>
        <v>0</v>
      </c>
      <c r="BH423" s="239">
        <f>IF(N423="sníž. přenesená",J423,0)</f>
        <v>0</v>
      </c>
      <c r="BI423" s="239">
        <f>IF(N423="nulová",J423,0)</f>
        <v>0</v>
      </c>
      <c r="BJ423" s="17" t="s">
        <v>80</v>
      </c>
      <c r="BK423" s="239">
        <f>ROUND(I423*H423,2)</f>
        <v>0</v>
      </c>
      <c r="BL423" s="17" t="s">
        <v>157</v>
      </c>
      <c r="BM423" s="238" t="s">
        <v>821</v>
      </c>
    </row>
    <row r="424" s="2" customFormat="1">
      <c r="A424" s="38"/>
      <c r="B424" s="39"/>
      <c r="C424" s="40"/>
      <c r="D424" s="240" t="s">
        <v>159</v>
      </c>
      <c r="E424" s="40"/>
      <c r="F424" s="241" t="s">
        <v>822</v>
      </c>
      <c r="G424" s="40"/>
      <c r="H424" s="40"/>
      <c r="I424" s="242"/>
      <c r="J424" s="40"/>
      <c r="K424" s="40"/>
      <c r="L424" s="44"/>
      <c r="M424" s="243"/>
      <c r="N424" s="244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159</v>
      </c>
      <c r="AU424" s="17" t="s">
        <v>82</v>
      </c>
    </row>
    <row r="425" s="12" customFormat="1" ht="22.8" customHeight="1">
      <c r="A425" s="12"/>
      <c r="B425" s="211"/>
      <c r="C425" s="212"/>
      <c r="D425" s="213" t="s">
        <v>72</v>
      </c>
      <c r="E425" s="225" t="s">
        <v>332</v>
      </c>
      <c r="F425" s="225" t="s">
        <v>333</v>
      </c>
      <c r="G425" s="212"/>
      <c r="H425" s="212"/>
      <c r="I425" s="215"/>
      <c r="J425" s="226">
        <f>BK425</f>
        <v>0</v>
      </c>
      <c r="K425" s="212"/>
      <c r="L425" s="217"/>
      <c r="M425" s="218"/>
      <c r="N425" s="219"/>
      <c r="O425" s="219"/>
      <c r="P425" s="220">
        <f>SUM(P426:P441)</f>
        <v>0</v>
      </c>
      <c r="Q425" s="219"/>
      <c r="R425" s="220">
        <f>SUM(R426:R441)</f>
        <v>0</v>
      </c>
      <c r="S425" s="219"/>
      <c r="T425" s="221">
        <f>SUM(T426:T441)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22" t="s">
        <v>80</v>
      </c>
      <c r="AT425" s="223" t="s">
        <v>72</v>
      </c>
      <c r="AU425" s="223" t="s">
        <v>80</v>
      </c>
      <c r="AY425" s="222" t="s">
        <v>150</v>
      </c>
      <c r="BK425" s="224">
        <f>SUM(BK426:BK441)</f>
        <v>0</v>
      </c>
    </row>
    <row r="426" s="2" customFormat="1">
      <c r="A426" s="38"/>
      <c r="B426" s="39"/>
      <c r="C426" s="227" t="s">
        <v>823</v>
      </c>
      <c r="D426" s="227" t="s">
        <v>152</v>
      </c>
      <c r="E426" s="228" t="s">
        <v>824</v>
      </c>
      <c r="F426" s="229" t="s">
        <v>825</v>
      </c>
      <c r="G426" s="230" t="s">
        <v>184</v>
      </c>
      <c r="H426" s="231">
        <v>1.222</v>
      </c>
      <c r="I426" s="232"/>
      <c r="J426" s="233">
        <f>ROUND(I426*H426,2)</f>
        <v>0</v>
      </c>
      <c r="K426" s="229" t="s">
        <v>156</v>
      </c>
      <c r="L426" s="44"/>
      <c r="M426" s="234" t="s">
        <v>1</v>
      </c>
      <c r="N426" s="235" t="s">
        <v>38</v>
      </c>
      <c r="O426" s="91"/>
      <c r="P426" s="236">
        <f>O426*H426</f>
        <v>0</v>
      </c>
      <c r="Q426" s="236">
        <v>0</v>
      </c>
      <c r="R426" s="236">
        <f>Q426*H426</f>
        <v>0</v>
      </c>
      <c r="S426" s="236">
        <v>0</v>
      </c>
      <c r="T426" s="237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8" t="s">
        <v>157</v>
      </c>
      <c r="AT426" s="238" t="s">
        <v>152</v>
      </c>
      <c r="AU426" s="238" t="s">
        <v>82</v>
      </c>
      <c r="AY426" s="17" t="s">
        <v>150</v>
      </c>
      <c r="BE426" s="239">
        <f>IF(N426="základní",J426,0)</f>
        <v>0</v>
      </c>
      <c r="BF426" s="239">
        <f>IF(N426="snížená",J426,0)</f>
        <v>0</v>
      </c>
      <c r="BG426" s="239">
        <f>IF(N426="zákl. přenesená",J426,0)</f>
        <v>0</v>
      </c>
      <c r="BH426" s="239">
        <f>IF(N426="sníž. přenesená",J426,0)</f>
        <v>0</v>
      </c>
      <c r="BI426" s="239">
        <f>IF(N426="nulová",J426,0)</f>
        <v>0</v>
      </c>
      <c r="BJ426" s="17" t="s">
        <v>80</v>
      </c>
      <c r="BK426" s="239">
        <f>ROUND(I426*H426,2)</f>
        <v>0</v>
      </c>
      <c r="BL426" s="17" t="s">
        <v>157</v>
      </c>
      <c r="BM426" s="238" t="s">
        <v>826</v>
      </c>
    </row>
    <row r="427" s="2" customFormat="1">
      <c r="A427" s="38"/>
      <c r="B427" s="39"/>
      <c r="C427" s="40"/>
      <c r="D427" s="240" t="s">
        <v>159</v>
      </c>
      <c r="E427" s="40"/>
      <c r="F427" s="241" t="s">
        <v>827</v>
      </c>
      <c r="G427" s="40"/>
      <c r="H427" s="40"/>
      <c r="I427" s="242"/>
      <c r="J427" s="40"/>
      <c r="K427" s="40"/>
      <c r="L427" s="44"/>
      <c r="M427" s="243"/>
      <c r="N427" s="244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159</v>
      </c>
      <c r="AU427" s="17" t="s">
        <v>82</v>
      </c>
    </row>
    <row r="428" s="14" customFormat="1">
      <c r="A428" s="14"/>
      <c r="B428" s="256"/>
      <c r="C428" s="257"/>
      <c r="D428" s="240" t="s">
        <v>172</v>
      </c>
      <c r="E428" s="258" t="s">
        <v>1</v>
      </c>
      <c r="F428" s="259" t="s">
        <v>828</v>
      </c>
      <c r="G428" s="257"/>
      <c r="H428" s="260">
        <v>1.222</v>
      </c>
      <c r="I428" s="261"/>
      <c r="J428" s="257"/>
      <c r="K428" s="257"/>
      <c r="L428" s="262"/>
      <c r="M428" s="263"/>
      <c r="N428" s="264"/>
      <c r="O428" s="264"/>
      <c r="P428" s="264"/>
      <c r="Q428" s="264"/>
      <c r="R428" s="264"/>
      <c r="S428" s="264"/>
      <c r="T428" s="26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6" t="s">
        <v>172</v>
      </c>
      <c r="AU428" s="266" t="s">
        <v>82</v>
      </c>
      <c r="AV428" s="14" t="s">
        <v>82</v>
      </c>
      <c r="AW428" s="14" t="s">
        <v>30</v>
      </c>
      <c r="AX428" s="14" t="s">
        <v>80</v>
      </c>
      <c r="AY428" s="266" t="s">
        <v>150</v>
      </c>
    </row>
    <row r="429" s="2" customFormat="1">
      <c r="A429" s="38"/>
      <c r="B429" s="39"/>
      <c r="C429" s="227" t="s">
        <v>829</v>
      </c>
      <c r="D429" s="227" t="s">
        <v>152</v>
      </c>
      <c r="E429" s="228" t="s">
        <v>830</v>
      </c>
      <c r="F429" s="229" t="s">
        <v>831</v>
      </c>
      <c r="G429" s="230" t="s">
        <v>184</v>
      </c>
      <c r="H429" s="231">
        <v>3.625</v>
      </c>
      <c r="I429" s="232"/>
      <c r="J429" s="233">
        <f>ROUND(I429*H429,2)</f>
        <v>0</v>
      </c>
      <c r="K429" s="229" t="s">
        <v>156</v>
      </c>
      <c r="L429" s="44"/>
      <c r="M429" s="234" t="s">
        <v>1</v>
      </c>
      <c r="N429" s="235" t="s">
        <v>38</v>
      </c>
      <c r="O429" s="91"/>
      <c r="P429" s="236">
        <f>O429*H429</f>
        <v>0</v>
      </c>
      <c r="Q429" s="236">
        <v>0</v>
      </c>
      <c r="R429" s="236">
        <f>Q429*H429</f>
        <v>0</v>
      </c>
      <c r="S429" s="236">
        <v>0</v>
      </c>
      <c r="T429" s="237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8" t="s">
        <v>157</v>
      </c>
      <c r="AT429" s="238" t="s">
        <v>152</v>
      </c>
      <c r="AU429" s="238" t="s">
        <v>82</v>
      </c>
      <c r="AY429" s="17" t="s">
        <v>150</v>
      </c>
      <c r="BE429" s="239">
        <f>IF(N429="základní",J429,0)</f>
        <v>0</v>
      </c>
      <c r="BF429" s="239">
        <f>IF(N429="snížená",J429,0)</f>
        <v>0</v>
      </c>
      <c r="BG429" s="239">
        <f>IF(N429="zákl. přenesená",J429,0)</f>
        <v>0</v>
      </c>
      <c r="BH429" s="239">
        <f>IF(N429="sníž. přenesená",J429,0)</f>
        <v>0</v>
      </c>
      <c r="BI429" s="239">
        <f>IF(N429="nulová",J429,0)</f>
        <v>0</v>
      </c>
      <c r="BJ429" s="17" t="s">
        <v>80</v>
      </c>
      <c r="BK429" s="239">
        <f>ROUND(I429*H429,2)</f>
        <v>0</v>
      </c>
      <c r="BL429" s="17" t="s">
        <v>157</v>
      </c>
      <c r="BM429" s="238" t="s">
        <v>832</v>
      </c>
    </row>
    <row r="430" s="2" customFormat="1">
      <c r="A430" s="38"/>
      <c r="B430" s="39"/>
      <c r="C430" s="40"/>
      <c r="D430" s="240" t="s">
        <v>159</v>
      </c>
      <c r="E430" s="40"/>
      <c r="F430" s="241" t="s">
        <v>833</v>
      </c>
      <c r="G430" s="40"/>
      <c r="H430" s="40"/>
      <c r="I430" s="242"/>
      <c r="J430" s="40"/>
      <c r="K430" s="40"/>
      <c r="L430" s="44"/>
      <c r="M430" s="243"/>
      <c r="N430" s="244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159</v>
      </c>
      <c r="AU430" s="17" t="s">
        <v>82</v>
      </c>
    </row>
    <row r="431" s="2" customFormat="1" ht="44.25" customHeight="1">
      <c r="A431" s="38"/>
      <c r="B431" s="39"/>
      <c r="C431" s="227" t="s">
        <v>834</v>
      </c>
      <c r="D431" s="227" t="s">
        <v>152</v>
      </c>
      <c r="E431" s="228" t="s">
        <v>335</v>
      </c>
      <c r="F431" s="229" t="s">
        <v>336</v>
      </c>
      <c r="G431" s="230" t="s">
        <v>184</v>
      </c>
      <c r="H431" s="231">
        <v>84.590000000000003</v>
      </c>
      <c r="I431" s="232"/>
      <c r="J431" s="233">
        <f>ROUND(I431*H431,2)</f>
        <v>0</v>
      </c>
      <c r="K431" s="229" t="s">
        <v>156</v>
      </c>
      <c r="L431" s="44"/>
      <c r="M431" s="234" t="s">
        <v>1</v>
      </c>
      <c r="N431" s="235" t="s">
        <v>38</v>
      </c>
      <c r="O431" s="91"/>
      <c r="P431" s="236">
        <f>O431*H431</f>
        <v>0</v>
      </c>
      <c r="Q431" s="236">
        <v>0</v>
      </c>
      <c r="R431" s="236">
        <f>Q431*H431</f>
        <v>0</v>
      </c>
      <c r="S431" s="236">
        <v>0</v>
      </c>
      <c r="T431" s="237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38" t="s">
        <v>157</v>
      </c>
      <c r="AT431" s="238" t="s">
        <v>152</v>
      </c>
      <c r="AU431" s="238" t="s">
        <v>82</v>
      </c>
      <c r="AY431" s="17" t="s">
        <v>150</v>
      </c>
      <c r="BE431" s="239">
        <f>IF(N431="základní",J431,0)</f>
        <v>0</v>
      </c>
      <c r="BF431" s="239">
        <f>IF(N431="snížená",J431,0)</f>
        <v>0</v>
      </c>
      <c r="BG431" s="239">
        <f>IF(N431="zákl. přenesená",J431,0)</f>
        <v>0</v>
      </c>
      <c r="BH431" s="239">
        <f>IF(N431="sníž. přenesená",J431,0)</f>
        <v>0</v>
      </c>
      <c r="BI431" s="239">
        <f>IF(N431="nulová",J431,0)</f>
        <v>0</v>
      </c>
      <c r="BJ431" s="17" t="s">
        <v>80</v>
      </c>
      <c r="BK431" s="239">
        <f>ROUND(I431*H431,2)</f>
        <v>0</v>
      </c>
      <c r="BL431" s="17" t="s">
        <v>157</v>
      </c>
      <c r="BM431" s="238" t="s">
        <v>835</v>
      </c>
    </row>
    <row r="432" s="2" customFormat="1">
      <c r="A432" s="38"/>
      <c r="B432" s="39"/>
      <c r="C432" s="40"/>
      <c r="D432" s="240" t="s">
        <v>159</v>
      </c>
      <c r="E432" s="40"/>
      <c r="F432" s="241" t="s">
        <v>336</v>
      </c>
      <c r="G432" s="40"/>
      <c r="H432" s="40"/>
      <c r="I432" s="242"/>
      <c r="J432" s="40"/>
      <c r="K432" s="40"/>
      <c r="L432" s="44"/>
      <c r="M432" s="243"/>
      <c r="N432" s="244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159</v>
      </c>
      <c r="AU432" s="17" t="s">
        <v>82</v>
      </c>
    </row>
    <row r="433" s="14" customFormat="1">
      <c r="A433" s="14"/>
      <c r="B433" s="256"/>
      <c r="C433" s="257"/>
      <c r="D433" s="240" t="s">
        <v>172</v>
      </c>
      <c r="E433" s="258" t="s">
        <v>1</v>
      </c>
      <c r="F433" s="259" t="s">
        <v>836</v>
      </c>
      <c r="G433" s="257"/>
      <c r="H433" s="260">
        <v>84.590000000000003</v>
      </c>
      <c r="I433" s="261"/>
      <c r="J433" s="257"/>
      <c r="K433" s="257"/>
      <c r="L433" s="262"/>
      <c r="M433" s="263"/>
      <c r="N433" s="264"/>
      <c r="O433" s="264"/>
      <c r="P433" s="264"/>
      <c r="Q433" s="264"/>
      <c r="R433" s="264"/>
      <c r="S433" s="264"/>
      <c r="T433" s="265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6" t="s">
        <v>172</v>
      </c>
      <c r="AU433" s="266" t="s">
        <v>82</v>
      </c>
      <c r="AV433" s="14" t="s">
        <v>82</v>
      </c>
      <c r="AW433" s="14" t="s">
        <v>30</v>
      </c>
      <c r="AX433" s="14" t="s">
        <v>80</v>
      </c>
      <c r="AY433" s="266" t="s">
        <v>150</v>
      </c>
    </row>
    <row r="434" s="2" customFormat="1">
      <c r="A434" s="38"/>
      <c r="B434" s="39"/>
      <c r="C434" s="227" t="s">
        <v>837</v>
      </c>
      <c r="D434" s="227" t="s">
        <v>152</v>
      </c>
      <c r="E434" s="228" t="s">
        <v>339</v>
      </c>
      <c r="F434" s="229" t="s">
        <v>340</v>
      </c>
      <c r="G434" s="230" t="s">
        <v>184</v>
      </c>
      <c r="H434" s="231">
        <v>89.436999999999998</v>
      </c>
      <c r="I434" s="232"/>
      <c r="J434" s="233">
        <f>ROUND(I434*H434,2)</f>
        <v>0</v>
      </c>
      <c r="K434" s="229" t="s">
        <v>156</v>
      </c>
      <c r="L434" s="44"/>
      <c r="M434" s="234" t="s">
        <v>1</v>
      </c>
      <c r="N434" s="235" t="s">
        <v>38</v>
      </c>
      <c r="O434" s="91"/>
      <c r="P434" s="236">
        <f>O434*H434</f>
        <v>0</v>
      </c>
      <c r="Q434" s="236">
        <v>0</v>
      </c>
      <c r="R434" s="236">
        <f>Q434*H434</f>
        <v>0</v>
      </c>
      <c r="S434" s="236">
        <v>0</v>
      </c>
      <c r="T434" s="237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8" t="s">
        <v>157</v>
      </c>
      <c r="AT434" s="238" t="s">
        <v>152</v>
      </c>
      <c r="AU434" s="238" t="s">
        <v>82</v>
      </c>
      <c r="AY434" s="17" t="s">
        <v>150</v>
      </c>
      <c r="BE434" s="239">
        <f>IF(N434="základní",J434,0)</f>
        <v>0</v>
      </c>
      <c r="BF434" s="239">
        <f>IF(N434="snížená",J434,0)</f>
        <v>0</v>
      </c>
      <c r="BG434" s="239">
        <f>IF(N434="zákl. přenesená",J434,0)</f>
        <v>0</v>
      </c>
      <c r="BH434" s="239">
        <f>IF(N434="sníž. přenesená",J434,0)</f>
        <v>0</v>
      </c>
      <c r="BI434" s="239">
        <f>IF(N434="nulová",J434,0)</f>
        <v>0</v>
      </c>
      <c r="BJ434" s="17" t="s">
        <v>80</v>
      </c>
      <c r="BK434" s="239">
        <f>ROUND(I434*H434,2)</f>
        <v>0</v>
      </c>
      <c r="BL434" s="17" t="s">
        <v>157</v>
      </c>
      <c r="BM434" s="238" t="s">
        <v>838</v>
      </c>
    </row>
    <row r="435" s="2" customFormat="1">
      <c r="A435" s="38"/>
      <c r="B435" s="39"/>
      <c r="C435" s="40"/>
      <c r="D435" s="240" t="s">
        <v>159</v>
      </c>
      <c r="E435" s="40"/>
      <c r="F435" s="241" t="s">
        <v>342</v>
      </c>
      <c r="G435" s="40"/>
      <c r="H435" s="40"/>
      <c r="I435" s="242"/>
      <c r="J435" s="40"/>
      <c r="K435" s="40"/>
      <c r="L435" s="44"/>
      <c r="M435" s="243"/>
      <c r="N435" s="244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159</v>
      </c>
      <c r="AU435" s="17" t="s">
        <v>82</v>
      </c>
    </row>
    <row r="436" s="14" customFormat="1">
      <c r="A436" s="14"/>
      <c r="B436" s="256"/>
      <c r="C436" s="257"/>
      <c r="D436" s="240" t="s">
        <v>172</v>
      </c>
      <c r="E436" s="258" t="s">
        <v>1</v>
      </c>
      <c r="F436" s="259" t="s">
        <v>839</v>
      </c>
      <c r="G436" s="257"/>
      <c r="H436" s="260">
        <v>89.436999999999998</v>
      </c>
      <c r="I436" s="261"/>
      <c r="J436" s="257"/>
      <c r="K436" s="257"/>
      <c r="L436" s="262"/>
      <c r="M436" s="263"/>
      <c r="N436" s="264"/>
      <c r="O436" s="264"/>
      <c r="P436" s="264"/>
      <c r="Q436" s="264"/>
      <c r="R436" s="264"/>
      <c r="S436" s="264"/>
      <c r="T436" s="265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6" t="s">
        <v>172</v>
      </c>
      <c r="AU436" s="266" t="s">
        <v>82</v>
      </c>
      <c r="AV436" s="14" t="s">
        <v>82</v>
      </c>
      <c r="AW436" s="14" t="s">
        <v>30</v>
      </c>
      <c r="AX436" s="14" t="s">
        <v>80</v>
      </c>
      <c r="AY436" s="266" t="s">
        <v>150</v>
      </c>
    </row>
    <row r="437" s="2" customFormat="1" ht="16.5" customHeight="1">
      <c r="A437" s="38"/>
      <c r="B437" s="39"/>
      <c r="C437" s="227" t="s">
        <v>840</v>
      </c>
      <c r="D437" s="227" t="s">
        <v>152</v>
      </c>
      <c r="E437" s="228" t="s">
        <v>344</v>
      </c>
      <c r="F437" s="229" t="s">
        <v>345</v>
      </c>
      <c r="G437" s="230" t="s">
        <v>184</v>
      </c>
      <c r="H437" s="231">
        <v>2683.1100000000001</v>
      </c>
      <c r="I437" s="232"/>
      <c r="J437" s="233">
        <f>ROUND(I437*H437,2)</f>
        <v>0</v>
      </c>
      <c r="K437" s="229" t="s">
        <v>156</v>
      </c>
      <c r="L437" s="44"/>
      <c r="M437" s="234" t="s">
        <v>1</v>
      </c>
      <c r="N437" s="235" t="s">
        <v>38</v>
      </c>
      <c r="O437" s="91"/>
      <c r="P437" s="236">
        <f>O437*H437</f>
        <v>0</v>
      </c>
      <c r="Q437" s="236">
        <v>0</v>
      </c>
      <c r="R437" s="236">
        <f>Q437*H437</f>
        <v>0</v>
      </c>
      <c r="S437" s="236">
        <v>0</v>
      </c>
      <c r="T437" s="237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38" t="s">
        <v>157</v>
      </c>
      <c r="AT437" s="238" t="s">
        <v>152</v>
      </c>
      <c r="AU437" s="238" t="s">
        <v>82</v>
      </c>
      <c r="AY437" s="17" t="s">
        <v>150</v>
      </c>
      <c r="BE437" s="239">
        <f>IF(N437="základní",J437,0)</f>
        <v>0</v>
      </c>
      <c r="BF437" s="239">
        <f>IF(N437="snížená",J437,0)</f>
        <v>0</v>
      </c>
      <c r="BG437" s="239">
        <f>IF(N437="zákl. přenesená",J437,0)</f>
        <v>0</v>
      </c>
      <c r="BH437" s="239">
        <f>IF(N437="sníž. přenesená",J437,0)</f>
        <v>0</v>
      </c>
      <c r="BI437" s="239">
        <f>IF(N437="nulová",J437,0)</f>
        <v>0</v>
      </c>
      <c r="BJ437" s="17" t="s">
        <v>80</v>
      </c>
      <c r="BK437" s="239">
        <f>ROUND(I437*H437,2)</f>
        <v>0</v>
      </c>
      <c r="BL437" s="17" t="s">
        <v>157</v>
      </c>
      <c r="BM437" s="238" t="s">
        <v>841</v>
      </c>
    </row>
    <row r="438" s="2" customFormat="1">
      <c r="A438" s="38"/>
      <c r="B438" s="39"/>
      <c r="C438" s="40"/>
      <c r="D438" s="240" t="s">
        <v>159</v>
      </c>
      <c r="E438" s="40"/>
      <c r="F438" s="241" t="s">
        <v>347</v>
      </c>
      <c r="G438" s="40"/>
      <c r="H438" s="40"/>
      <c r="I438" s="242"/>
      <c r="J438" s="40"/>
      <c r="K438" s="40"/>
      <c r="L438" s="44"/>
      <c r="M438" s="243"/>
      <c r="N438" s="244"/>
      <c r="O438" s="91"/>
      <c r="P438" s="91"/>
      <c r="Q438" s="91"/>
      <c r="R438" s="91"/>
      <c r="S438" s="91"/>
      <c r="T438" s="92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159</v>
      </c>
      <c r="AU438" s="17" t="s">
        <v>82</v>
      </c>
    </row>
    <row r="439" s="14" customFormat="1">
      <c r="A439" s="14"/>
      <c r="B439" s="256"/>
      <c r="C439" s="257"/>
      <c r="D439" s="240" t="s">
        <v>172</v>
      </c>
      <c r="E439" s="258" t="s">
        <v>1</v>
      </c>
      <c r="F439" s="259" t="s">
        <v>842</v>
      </c>
      <c r="G439" s="257"/>
      <c r="H439" s="260">
        <v>2683.1100000000001</v>
      </c>
      <c r="I439" s="261"/>
      <c r="J439" s="257"/>
      <c r="K439" s="257"/>
      <c r="L439" s="262"/>
      <c r="M439" s="263"/>
      <c r="N439" s="264"/>
      <c r="O439" s="264"/>
      <c r="P439" s="264"/>
      <c r="Q439" s="264"/>
      <c r="R439" s="264"/>
      <c r="S439" s="264"/>
      <c r="T439" s="265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6" t="s">
        <v>172</v>
      </c>
      <c r="AU439" s="266" t="s">
        <v>82</v>
      </c>
      <c r="AV439" s="14" t="s">
        <v>82</v>
      </c>
      <c r="AW439" s="14" t="s">
        <v>30</v>
      </c>
      <c r="AX439" s="14" t="s">
        <v>80</v>
      </c>
      <c r="AY439" s="266" t="s">
        <v>150</v>
      </c>
    </row>
    <row r="440" s="2" customFormat="1">
      <c r="A440" s="38"/>
      <c r="B440" s="39"/>
      <c r="C440" s="227" t="s">
        <v>843</v>
      </c>
      <c r="D440" s="227" t="s">
        <v>152</v>
      </c>
      <c r="E440" s="228" t="s">
        <v>350</v>
      </c>
      <c r="F440" s="229" t="s">
        <v>351</v>
      </c>
      <c r="G440" s="230" t="s">
        <v>184</v>
      </c>
      <c r="H440" s="231">
        <v>89.436999999999998</v>
      </c>
      <c r="I440" s="232"/>
      <c r="J440" s="233">
        <f>ROUND(I440*H440,2)</f>
        <v>0</v>
      </c>
      <c r="K440" s="229" t="s">
        <v>156</v>
      </c>
      <c r="L440" s="44"/>
      <c r="M440" s="234" t="s">
        <v>1</v>
      </c>
      <c r="N440" s="235" t="s">
        <v>38</v>
      </c>
      <c r="O440" s="91"/>
      <c r="P440" s="236">
        <f>O440*H440</f>
        <v>0</v>
      </c>
      <c r="Q440" s="236">
        <v>0</v>
      </c>
      <c r="R440" s="236">
        <f>Q440*H440</f>
        <v>0</v>
      </c>
      <c r="S440" s="236">
        <v>0</v>
      </c>
      <c r="T440" s="237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38" t="s">
        <v>157</v>
      </c>
      <c r="AT440" s="238" t="s">
        <v>152</v>
      </c>
      <c r="AU440" s="238" t="s">
        <v>82</v>
      </c>
      <c r="AY440" s="17" t="s">
        <v>150</v>
      </c>
      <c r="BE440" s="239">
        <f>IF(N440="základní",J440,0)</f>
        <v>0</v>
      </c>
      <c r="BF440" s="239">
        <f>IF(N440="snížená",J440,0)</f>
        <v>0</v>
      </c>
      <c r="BG440" s="239">
        <f>IF(N440="zákl. přenesená",J440,0)</f>
        <v>0</v>
      </c>
      <c r="BH440" s="239">
        <f>IF(N440="sníž. přenesená",J440,0)</f>
        <v>0</v>
      </c>
      <c r="BI440" s="239">
        <f>IF(N440="nulová",J440,0)</f>
        <v>0</v>
      </c>
      <c r="BJ440" s="17" t="s">
        <v>80</v>
      </c>
      <c r="BK440" s="239">
        <f>ROUND(I440*H440,2)</f>
        <v>0</v>
      </c>
      <c r="BL440" s="17" t="s">
        <v>157</v>
      </c>
      <c r="BM440" s="238" t="s">
        <v>844</v>
      </c>
    </row>
    <row r="441" s="2" customFormat="1">
      <c r="A441" s="38"/>
      <c r="B441" s="39"/>
      <c r="C441" s="40"/>
      <c r="D441" s="240" t="s">
        <v>159</v>
      </c>
      <c r="E441" s="40"/>
      <c r="F441" s="241" t="s">
        <v>353</v>
      </c>
      <c r="G441" s="40"/>
      <c r="H441" s="40"/>
      <c r="I441" s="242"/>
      <c r="J441" s="40"/>
      <c r="K441" s="40"/>
      <c r="L441" s="44"/>
      <c r="M441" s="243"/>
      <c r="N441" s="244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159</v>
      </c>
      <c r="AU441" s="17" t="s">
        <v>82</v>
      </c>
    </row>
    <row r="442" s="12" customFormat="1" ht="22.8" customHeight="1">
      <c r="A442" s="12"/>
      <c r="B442" s="211"/>
      <c r="C442" s="212"/>
      <c r="D442" s="213" t="s">
        <v>72</v>
      </c>
      <c r="E442" s="225" t="s">
        <v>354</v>
      </c>
      <c r="F442" s="225" t="s">
        <v>355</v>
      </c>
      <c r="G442" s="212"/>
      <c r="H442" s="212"/>
      <c r="I442" s="215"/>
      <c r="J442" s="226">
        <f>BK442</f>
        <v>0</v>
      </c>
      <c r="K442" s="212"/>
      <c r="L442" s="217"/>
      <c r="M442" s="218"/>
      <c r="N442" s="219"/>
      <c r="O442" s="219"/>
      <c r="P442" s="220">
        <f>SUM(P443:P445)</f>
        <v>0</v>
      </c>
      <c r="Q442" s="219"/>
      <c r="R442" s="220">
        <f>SUM(R443:R445)</f>
        <v>0</v>
      </c>
      <c r="S442" s="219"/>
      <c r="T442" s="221">
        <f>SUM(T443:T445)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22" t="s">
        <v>80</v>
      </c>
      <c r="AT442" s="223" t="s">
        <v>72</v>
      </c>
      <c r="AU442" s="223" t="s">
        <v>80</v>
      </c>
      <c r="AY442" s="222" t="s">
        <v>150</v>
      </c>
      <c r="BK442" s="224">
        <f>SUM(BK443:BK445)</f>
        <v>0</v>
      </c>
    </row>
    <row r="443" s="2" customFormat="1">
      <c r="A443" s="38"/>
      <c r="B443" s="39"/>
      <c r="C443" s="227" t="s">
        <v>845</v>
      </c>
      <c r="D443" s="227" t="s">
        <v>152</v>
      </c>
      <c r="E443" s="228" t="s">
        <v>357</v>
      </c>
      <c r="F443" s="229" t="s">
        <v>358</v>
      </c>
      <c r="G443" s="230" t="s">
        <v>184</v>
      </c>
      <c r="H443" s="231">
        <v>102.04900000000001</v>
      </c>
      <c r="I443" s="232"/>
      <c r="J443" s="233">
        <f>ROUND(I443*H443,2)</f>
        <v>0</v>
      </c>
      <c r="K443" s="229" t="s">
        <v>156</v>
      </c>
      <c r="L443" s="44"/>
      <c r="M443" s="234" t="s">
        <v>1</v>
      </c>
      <c r="N443" s="235" t="s">
        <v>38</v>
      </c>
      <c r="O443" s="91"/>
      <c r="P443" s="236">
        <f>O443*H443</f>
        <v>0</v>
      </c>
      <c r="Q443" s="236">
        <v>0</v>
      </c>
      <c r="R443" s="236">
        <f>Q443*H443</f>
        <v>0</v>
      </c>
      <c r="S443" s="236">
        <v>0</v>
      </c>
      <c r="T443" s="237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38" t="s">
        <v>157</v>
      </c>
      <c r="AT443" s="238" t="s">
        <v>152</v>
      </c>
      <c r="AU443" s="238" t="s">
        <v>82</v>
      </c>
      <c r="AY443" s="17" t="s">
        <v>150</v>
      </c>
      <c r="BE443" s="239">
        <f>IF(N443="základní",J443,0)</f>
        <v>0</v>
      </c>
      <c r="BF443" s="239">
        <f>IF(N443="snížená",J443,0)</f>
        <v>0</v>
      </c>
      <c r="BG443" s="239">
        <f>IF(N443="zákl. přenesená",J443,0)</f>
        <v>0</v>
      </c>
      <c r="BH443" s="239">
        <f>IF(N443="sníž. přenesená",J443,0)</f>
        <v>0</v>
      </c>
      <c r="BI443" s="239">
        <f>IF(N443="nulová",J443,0)</f>
        <v>0</v>
      </c>
      <c r="BJ443" s="17" t="s">
        <v>80</v>
      </c>
      <c r="BK443" s="239">
        <f>ROUND(I443*H443,2)</f>
        <v>0</v>
      </c>
      <c r="BL443" s="17" t="s">
        <v>157</v>
      </c>
      <c r="BM443" s="238" t="s">
        <v>846</v>
      </c>
    </row>
    <row r="444" s="2" customFormat="1">
      <c r="A444" s="38"/>
      <c r="B444" s="39"/>
      <c r="C444" s="40"/>
      <c r="D444" s="240" t="s">
        <v>159</v>
      </c>
      <c r="E444" s="40"/>
      <c r="F444" s="241" t="s">
        <v>360</v>
      </c>
      <c r="G444" s="40"/>
      <c r="H444" s="40"/>
      <c r="I444" s="242"/>
      <c r="J444" s="40"/>
      <c r="K444" s="40"/>
      <c r="L444" s="44"/>
      <c r="M444" s="243"/>
      <c r="N444" s="244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159</v>
      </c>
      <c r="AU444" s="17" t="s">
        <v>82</v>
      </c>
    </row>
    <row r="445" s="2" customFormat="1">
      <c r="A445" s="38"/>
      <c r="B445" s="39"/>
      <c r="C445" s="40"/>
      <c r="D445" s="240" t="s">
        <v>170</v>
      </c>
      <c r="E445" s="40"/>
      <c r="F445" s="245" t="s">
        <v>847</v>
      </c>
      <c r="G445" s="40"/>
      <c r="H445" s="40"/>
      <c r="I445" s="242"/>
      <c r="J445" s="40"/>
      <c r="K445" s="40"/>
      <c r="L445" s="44"/>
      <c r="M445" s="243"/>
      <c r="N445" s="244"/>
      <c r="O445" s="91"/>
      <c r="P445" s="91"/>
      <c r="Q445" s="91"/>
      <c r="R445" s="91"/>
      <c r="S445" s="91"/>
      <c r="T445" s="92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170</v>
      </c>
      <c r="AU445" s="17" t="s">
        <v>82</v>
      </c>
    </row>
    <row r="446" s="12" customFormat="1" ht="25.92" customHeight="1">
      <c r="A446" s="12"/>
      <c r="B446" s="211"/>
      <c r="C446" s="212"/>
      <c r="D446" s="213" t="s">
        <v>72</v>
      </c>
      <c r="E446" s="214" t="s">
        <v>848</v>
      </c>
      <c r="F446" s="214" t="s">
        <v>849</v>
      </c>
      <c r="G446" s="212"/>
      <c r="H446" s="212"/>
      <c r="I446" s="215"/>
      <c r="J446" s="216">
        <f>BK446</f>
        <v>0</v>
      </c>
      <c r="K446" s="212"/>
      <c r="L446" s="217"/>
      <c r="M446" s="218"/>
      <c r="N446" s="219"/>
      <c r="O446" s="219"/>
      <c r="P446" s="220">
        <f>P447</f>
        <v>0</v>
      </c>
      <c r="Q446" s="219"/>
      <c r="R446" s="220">
        <f>R447</f>
        <v>0.014</v>
      </c>
      <c r="S446" s="219"/>
      <c r="T446" s="221">
        <f>T447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22" t="s">
        <v>82</v>
      </c>
      <c r="AT446" s="223" t="s">
        <v>72</v>
      </c>
      <c r="AU446" s="223" t="s">
        <v>73</v>
      </c>
      <c r="AY446" s="222" t="s">
        <v>150</v>
      </c>
      <c r="BK446" s="224">
        <f>BK447</f>
        <v>0</v>
      </c>
    </row>
    <row r="447" s="12" customFormat="1" ht="22.8" customHeight="1">
      <c r="A447" s="12"/>
      <c r="B447" s="211"/>
      <c r="C447" s="212"/>
      <c r="D447" s="213" t="s">
        <v>72</v>
      </c>
      <c r="E447" s="225" t="s">
        <v>850</v>
      </c>
      <c r="F447" s="225" t="s">
        <v>851</v>
      </c>
      <c r="G447" s="212"/>
      <c r="H447" s="212"/>
      <c r="I447" s="215"/>
      <c r="J447" s="226">
        <f>BK447</f>
        <v>0</v>
      </c>
      <c r="K447" s="212"/>
      <c r="L447" s="217"/>
      <c r="M447" s="218"/>
      <c r="N447" s="219"/>
      <c r="O447" s="219"/>
      <c r="P447" s="220">
        <f>SUM(P448:P473)</f>
        <v>0</v>
      </c>
      <c r="Q447" s="219"/>
      <c r="R447" s="220">
        <f>SUM(R448:R473)</f>
        <v>0.014</v>
      </c>
      <c r="S447" s="219"/>
      <c r="T447" s="221">
        <f>SUM(T448:T473)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22" t="s">
        <v>82</v>
      </c>
      <c r="AT447" s="223" t="s">
        <v>72</v>
      </c>
      <c r="AU447" s="223" t="s">
        <v>80</v>
      </c>
      <c r="AY447" s="222" t="s">
        <v>150</v>
      </c>
      <c r="BK447" s="224">
        <f>SUM(BK448:BK473)</f>
        <v>0</v>
      </c>
    </row>
    <row r="448" s="2" customFormat="1">
      <c r="A448" s="38"/>
      <c r="B448" s="39"/>
      <c r="C448" s="227" t="s">
        <v>852</v>
      </c>
      <c r="D448" s="227" t="s">
        <v>152</v>
      </c>
      <c r="E448" s="228" t="s">
        <v>853</v>
      </c>
      <c r="F448" s="229" t="s">
        <v>854</v>
      </c>
      <c r="G448" s="230" t="s">
        <v>177</v>
      </c>
      <c r="H448" s="231">
        <v>12.028000000000001</v>
      </c>
      <c r="I448" s="232"/>
      <c r="J448" s="233">
        <f>ROUND(I448*H448,2)</f>
        <v>0</v>
      </c>
      <c r="K448" s="229" t="s">
        <v>156</v>
      </c>
      <c r="L448" s="44"/>
      <c r="M448" s="234" t="s">
        <v>1</v>
      </c>
      <c r="N448" s="235" t="s">
        <v>38</v>
      </c>
      <c r="O448" s="91"/>
      <c r="P448" s="236">
        <f>O448*H448</f>
        <v>0</v>
      </c>
      <c r="Q448" s="236">
        <v>0</v>
      </c>
      <c r="R448" s="236">
        <f>Q448*H448</f>
        <v>0</v>
      </c>
      <c r="S448" s="236">
        <v>0</v>
      </c>
      <c r="T448" s="237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38" t="s">
        <v>267</v>
      </c>
      <c r="AT448" s="238" t="s">
        <v>152</v>
      </c>
      <c r="AU448" s="238" t="s">
        <v>82</v>
      </c>
      <c r="AY448" s="17" t="s">
        <v>150</v>
      </c>
      <c r="BE448" s="239">
        <f>IF(N448="základní",J448,0)</f>
        <v>0</v>
      </c>
      <c r="BF448" s="239">
        <f>IF(N448="snížená",J448,0)</f>
        <v>0</v>
      </c>
      <c r="BG448" s="239">
        <f>IF(N448="zákl. přenesená",J448,0)</f>
        <v>0</v>
      </c>
      <c r="BH448" s="239">
        <f>IF(N448="sníž. přenesená",J448,0)</f>
        <v>0</v>
      </c>
      <c r="BI448" s="239">
        <f>IF(N448="nulová",J448,0)</f>
        <v>0</v>
      </c>
      <c r="BJ448" s="17" t="s">
        <v>80</v>
      </c>
      <c r="BK448" s="239">
        <f>ROUND(I448*H448,2)</f>
        <v>0</v>
      </c>
      <c r="BL448" s="17" t="s">
        <v>267</v>
      </c>
      <c r="BM448" s="238" t="s">
        <v>855</v>
      </c>
    </row>
    <row r="449" s="2" customFormat="1">
      <c r="A449" s="38"/>
      <c r="B449" s="39"/>
      <c r="C449" s="40"/>
      <c r="D449" s="240" t="s">
        <v>159</v>
      </c>
      <c r="E449" s="40"/>
      <c r="F449" s="241" t="s">
        <v>856</v>
      </c>
      <c r="G449" s="40"/>
      <c r="H449" s="40"/>
      <c r="I449" s="242"/>
      <c r="J449" s="40"/>
      <c r="K449" s="40"/>
      <c r="L449" s="44"/>
      <c r="M449" s="243"/>
      <c r="N449" s="244"/>
      <c r="O449" s="91"/>
      <c r="P449" s="91"/>
      <c r="Q449" s="91"/>
      <c r="R449" s="91"/>
      <c r="S449" s="91"/>
      <c r="T449" s="92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159</v>
      </c>
      <c r="AU449" s="17" t="s">
        <v>82</v>
      </c>
    </row>
    <row r="450" s="13" customFormat="1">
      <c r="A450" s="13"/>
      <c r="B450" s="246"/>
      <c r="C450" s="247"/>
      <c r="D450" s="240" t="s">
        <v>172</v>
      </c>
      <c r="E450" s="248" t="s">
        <v>1</v>
      </c>
      <c r="F450" s="249" t="s">
        <v>666</v>
      </c>
      <c r="G450" s="247"/>
      <c r="H450" s="248" t="s">
        <v>1</v>
      </c>
      <c r="I450" s="250"/>
      <c r="J450" s="247"/>
      <c r="K450" s="247"/>
      <c r="L450" s="251"/>
      <c r="M450" s="252"/>
      <c r="N450" s="253"/>
      <c r="O450" s="253"/>
      <c r="P450" s="253"/>
      <c r="Q450" s="253"/>
      <c r="R450" s="253"/>
      <c r="S450" s="253"/>
      <c r="T450" s="25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5" t="s">
        <v>172</v>
      </c>
      <c r="AU450" s="255" t="s">
        <v>82</v>
      </c>
      <c r="AV450" s="13" t="s">
        <v>80</v>
      </c>
      <c r="AW450" s="13" t="s">
        <v>30</v>
      </c>
      <c r="AX450" s="13" t="s">
        <v>73</v>
      </c>
      <c r="AY450" s="255" t="s">
        <v>150</v>
      </c>
    </row>
    <row r="451" s="13" customFormat="1">
      <c r="A451" s="13"/>
      <c r="B451" s="246"/>
      <c r="C451" s="247"/>
      <c r="D451" s="240" t="s">
        <v>172</v>
      </c>
      <c r="E451" s="248" t="s">
        <v>1</v>
      </c>
      <c r="F451" s="249" t="s">
        <v>857</v>
      </c>
      <c r="G451" s="247"/>
      <c r="H451" s="248" t="s">
        <v>1</v>
      </c>
      <c r="I451" s="250"/>
      <c r="J451" s="247"/>
      <c r="K451" s="247"/>
      <c r="L451" s="251"/>
      <c r="M451" s="252"/>
      <c r="N451" s="253"/>
      <c r="O451" s="253"/>
      <c r="P451" s="253"/>
      <c r="Q451" s="253"/>
      <c r="R451" s="253"/>
      <c r="S451" s="253"/>
      <c r="T451" s="25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5" t="s">
        <v>172</v>
      </c>
      <c r="AU451" s="255" t="s">
        <v>82</v>
      </c>
      <c r="AV451" s="13" t="s">
        <v>80</v>
      </c>
      <c r="AW451" s="13" t="s">
        <v>30</v>
      </c>
      <c r="AX451" s="13" t="s">
        <v>73</v>
      </c>
      <c r="AY451" s="255" t="s">
        <v>150</v>
      </c>
    </row>
    <row r="452" s="14" customFormat="1">
      <c r="A452" s="14"/>
      <c r="B452" s="256"/>
      <c r="C452" s="257"/>
      <c r="D452" s="240" t="s">
        <v>172</v>
      </c>
      <c r="E452" s="258" t="s">
        <v>1</v>
      </c>
      <c r="F452" s="259" t="s">
        <v>627</v>
      </c>
      <c r="G452" s="257"/>
      <c r="H452" s="260">
        <v>3.6000000000000001</v>
      </c>
      <c r="I452" s="261"/>
      <c r="J452" s="257"/>
      <c r="K452" s="257"/>
      <c r="L452" s="262"/>
      <c r="M452" s="263"/>
      <c r="N452" s="264"/>
      <c r="O452" s="264"/>
      <c r="P452" s="264"/>
      <c r="Q452" s="264"/>
      <c r="R452" s="264"/>
      <c r="S452" s="264"/>
      <c r="T452" s="265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6" t="s">
        <v>172</v>
      </c>
      <c r="AU452" s="266" t="s">
        <v>82</v>
      </c>
      <c r="AV452" s="14" t="s">
        <v>82</v>
      </c>
      <c r="AW452" s="14" t="s">
        <v>30</v>
      </c>
      <c r="AX452" s="14" t="s">
        <v>73</v>
      </c>
      <c r="AY452" s="266" t="s">
        <v>150</v>
      </c>
    </row>
    <row r="453" s="14" customFormat="1">
      <c r="A453" s="14"/>
      <c r="B453" s="256"/>
      <c r="C453" s="257"/>
      <c r="D453" s="240" t="s">
        <v>172</v>
      </c>
      <c r="E453" s="258" t="s">
        <v>1</v>
      </c>
      <c r="F453" s="259" t="s">
        <v>858</v>
      </c>
      <c r="G453" s="257"/>
      <c r="H453" s="260">
        <v>1.5600000000000001</v>
      </c>
      <c r="I453" s="261"/>
      <c r="J453" s="257"/>
      <c r="K453" s="257"/>
      <c r="L453" s="262"/>
      <c r="M453" s="263"/>
      <c r="N453" s="264"/>
      <c r="O453" s="264"/>
      <c r="P453" s="264"/>
      <c r="Q453" s="264"/>
      <c r="R453" s="264"/>
      <c r="S453" s="264"/>
      <c r="T453" s="265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6" t="s">
        <v>172</v>
      </c>
      <c r="AU453" s="266" t="s">
        <v>82</v>
      </c>
      <c r="AV453" s="14" t="s">
        <v>82</v>
      </c>
      <c r="AW453" s="14" t="s">
        <v>30</v>
      </c>
      <c r="AX453" s="14" t="s">
        <v>73</v>
      </c>
      <c r="AY453" s="266" t="s">
        <v>150</v>
      </c>
    </row>
    <row r="454" s="13" customFormat="1">
      <c r="A454" s="13"/>
      <c r="B454" s="246"/>
      <c r="C454" s="247"/>
      <c r="D454" s="240" t="s">
        <v>172</v>
      </c>
      <c r="E454" s="248" t="s">
        <v>1</v>
      </c>
      <c r="F454" s="249" t="s">
        <v>859</v>
      </c>
      <c r="G454" s="247"/>
      <c r="H454" s="248" t="s">
        <v>1</v>
      </c>
      <c r="I454" s="250"/>
      <c r="J454" s="247"/>
      <c r="K454" s="247"/>
      <c r="L454" s="251"/>
      <c r="M454" s="252"/>
      <c r="N454" s="253"/>
      <c r="O454" s="253"/>
      <c r="P454" s="253"/>
      <c r="Q454" s="253"/>
      <c r="R454" s="253"/>
      <c r="S454" s="253"/>
      <c r="T454" s="25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5" t="s">
        <v>172</v>
      </c>
      <c r="AU454" s="255" t="s">
        <v>82</v>
      </c>
      <c r="AV454" s="13" t="s">
        <v>80</v>
      </c>
      <c r="AW454" s="13" t="s">
        <v>30</v>
      </c>
      <c r="AX454" s="13" t="s">
        <v>73</v>
      </c>
      <c r="AY454" s="255" t="s">
        <v>150</v>
      </c>
    </row>
    <row r="455" s="14" customFormat="1">
      <c r="A455" s="14"/>
      <c r="B455" s="256"/>
      <c r="C455" s="257"/>
      <c r="D455" s="240" t="s">
        <v>172</v>
      </c>
      <c r="E455" s="258" t="s">
        <v>1</v>
      </c>
      <c r="F455" s="259" t="s">
        <v>860</v>
      </c>
      <c r="G455" s="257"/>
      <c r="H455" s="260">
        <v>4.3079999999999998</v>
      </c>
      <c r="I455" s="261"/>
      <c r="J455" s="257"/>
      <c r="K455" s="257"/>
      <c r="L455" s="262"/>
      <c r="M455" s="263"/>
      <c r="N455" s="264"/>
      <c r="O455" s="264"/>
      <c r="P455" s="264"/>
      <c r="Q455" s="264"/>
      <c r="R455" s="264"/>
      <c r="S455" s="264"/>
      <c r="T455" s="265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6" t="s">
        <v>172</v>
      </c>
      <c r="AU455" s="266" t="s">
        <v>82</v>
      </c>
      <c r="AV455" s="14" t="s">
        <v>82</v>
      </c>
      <c r="AW455" s="14" t="s">
        <v>30</v>
      </c>
      <c r="AX455" s="14" t="s">
        <v>73</v>
      </c>
      <c r="AY455" s="266" t="s">
        <v>150</v>
      </c>
    </row>
    <row r="456" s="13" customFormat="1">
      <c r="A456" s="13"/>
      <c r="B456" s="246"/>
      <c r="C456" s="247"/>
      <c r="D456" s="240" t="s">
        <v>172</v>
      </c>
      <c r="E456" s="248" t="s">
        <v>1</v>
      </c>
      <c r="F456" s="249" t="s">
        <v>861</v>
      </c>
      <c r="G456" s="247"/>
      <c r="H456" s="248" t="s">
        <v>1</v>
      </c>
      <c r="I456" s="250"/>
      <c r="J456" s="247"/>
      <c r="K456" s="247"/>
      <c r="L456" s="251"/>
      <c r="M456" s="252"/>
      <c r="N456" s="253"/>
      <c r="O456" s="253"/>
      <c r="P456" s="253"/>
      <c r="Q456" s="253"/>
      <c r="R456" s="253"/>
      <c r="S456" s="253"/>
      <c r="T456" s="25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5" t="s">
        <v>172</v>
      </c>
      <c r="AU456" s="255" t="s">
        <v>82</v>
      </c>
      <c r="AV456" s="13" t="s">
        <v>80</v>
      </c>
      <c r="AW456" s="13" t="s">
        <v>30</v>
      </c>
      <c r="AX456" s="13" t="s">
        <v>73</v>
      </c>
      <c r="AY456" s="255" t="s">
        <v>150</v>
      </c>
    </row>
    <row r="457" s="14" customFormat="1">
      <c r="A457" s="14"/>
      <c r="B457" s="256"/>
      <c r="C457" s="257"/>
      <c r="D457" s="240" t="s">
        <v>172</v>
      </c>
      <c r="E457" s="258" t="s">
        <v>1</v>
      </c>
      <c r="F457" s="259" t="s">
        <v>629</v>
      </c>
      <c r="G457" s="257"/>
      <c r="H457" s="260">
        <v>1.9199999999999999</v>
      </c>
      <c r="I457" s="261"/>
      <c r="J457" s="257"/>
      <c r="K457" s="257"/>
      <c r="L457" s="262"/>
      <c r="M457" s="263"/>
      <c r="N457" s="264"/>
      <c r="O457" s="264"/>
      <c r="P457" s="264"/>
      <c r="Q457" s="264"/>
      <c r="R457" s="264"/>
      <c r="S457" s="264"/>
      <c r="T457" s="265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6" t="s">
        <v>172</v>
      </c>
      <c r="AU457" s="266" t="s">
        <v>82</v>
      </c>
      <c r="AV457" s="14" t="s">
        <v>82</v>
      </c>
      <c r="AW457" s="14" t="s">
        <v>30</v>
      </c>
      <c r="AX457" s="14" t="s">
        <v>73</v>
      </c>
      <c r="AY457" s="266" t="s">
        <v>150</v>
      </c>
    </row>
    <row r="458" s="14" customFormat="1">
      <c r="A458" s="14"/>
      <c r="B458" s="256"/>
      <c r="C458" s="257"/>
      <c r="D458" s="240" t="s">
        <v>172</v>
      </c>
      <c r="E458" s="258" t="s">
        <v>1</v>
      </c>
      <c r="F458" s="259" t="s">
        <v>630</v>
      </c>
      <c r="G458" s="257"/>
      <c r="H458" s="260">
        <v>0.64000000000000001</v>
      </c>
      <c r="I458" s="261"/>
      <c r="J458" s="257"/>
      <c r="K458" s="257"/>
      <c r="L458" s="262"/>
      <c r="M458" s="263"/>
      <c r="N458" s="264"/>
      <c r="O458" s="264"/>
      <c r="P458" s="264"/>
      <c r="Q458" s="264"/>
      <c r="R458" s="264"/>
      <c r="S458" s="264"/>
      <c r="T458" s="265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6" t="s">
        <v>172</v>
      </c>
      <c r="AU458" s="266" t="s">
        <v>82</v>
      </c>
      <c r="AV458" s="14" t="s">
        <v>82</v>
      </c>
      <c r="AW458" s="14" t="s">
        <v>30</v>
      </c>
      <c r="AX458" s="14" t="s">
        <v>73</v>
      </c>
      <c r="AY458" s="266" t="s">
        <v>150</v>
      </c>
    </row>
    <row r="459" s="15" customFormat="1">
      <c r="A459" s="15"/>
      <c r="B459" s="267"/>
      <c r="C459" s="268"/>
      <c r="D459" s="240" t="s">
        <v>172</v>
      </c>
      <c r="E459" s="269" t="s">
        <v>1</v>
      </c>
      <c r="F459" s="270" t="s">
        <v>204</v>
      </c>
      <c r="G459" s="268"/>
      <c r="H459" s="271">
        <v>12.028000000000001</v>
      </c>
      <c r="I459" s="272"/>
      <c r="J459" s="268"/>
      <c r="K459" s="268"/>
      <c r="L459" s="273"/>
      <c r="M459" s="274"/>
      <c r="N459" s="275"/>
      <c r="O459" s="275"/>
      <c r="P459" s="275"/>
      <c r="Q459" s="275"/>
      <c r="R459" s="275"/>
      <c r="S459" s="275"/>
      <c r="T459" s="276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77" t="s">
        <v>172</v>
      </c>
      <c r="AU459" s="277" t="s">
        <v>82</v>
      </c>
      <c r="AV459" s="15" t="s">
        <v>157</v>
      </c>
      <c r="AW459" s="15" t="s">
        <v>30</v>
      </c>
      <c r="AX459" s="15" t="s">
        <v>80</v>
      </c>
      <c r="AY459" s="277" t="s">
        <v>150</v>
      </c>
    </row>
    <row r="460" s="2" customFormat="1" ht="16.5" customHeight="1">
      <c r="A460" s="38"/>
      <c r="B460" s="39"/>
      <c r="C460" s="278" t="s">
        <v>862</v>
      </c>
      <c r="D460" s="278" t="s">
        <v>268</v>
      </c>
      <c r="E460" s="279" t="s">
        <v>863</v>
      </c>
      <c r="F460" s="280" t="s">
        <v>864</v>
      </c>
      <c r="G460" s="281" t="s">
        <v>184</v>
      </c>
      <c r="H460" s="282">
        <v>0.0040000000000000001</v>
      </c>
      <c r="I460" s="283"/>
      <c r="J460" s="284">
        <f>ROUND(I460*H460,2)</f>
        <v>0</v>
      </c>
      <c r="K460" s="280" t="s">
        <v>156</v>
      </c>
      <c r="L460" s="285"/>
      <c r="M460" s="286" t="s">
        <v>1</v>
      </c>
      <c r="N460" s="287" t="s">
        <v>38</v>
      </c>
      <c r="O460" s="91"/>
      <c r="P460" s="236">
        <f>O460*H460</f>
        <v>0</v>
      </c>
      <c r="Q460" s="236">
        <v>1</v>
      </c>
      <c r="R460" s="236">
        <f>Q460*H460</f>
        <v>0.0040000000000000001</v>
      </c>
      <c r="S460" s="236">
        <v>0</v>
      </c>
      <c r="T460" s="237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38" t="s">
        <v>356</v>
      </c>
      <c r="AT460" s="238" t="s">
        <v>268</v>
      </c>
      <c r="AU460" s="238" t="s">
        <v>82</v>
      </c>
      <c r="AY460" s="17" t="s">
        <v>150</v>
      </c>
      <c r="BE460" s="239">
        <f>IF(N460="základní",J460,0)</f>
        <v>0</v>
      </c>
      <c r="BF460" s="239">
        <f>IF(N460="snížená",J460,0)</f>
        <v>0</v>
      </c>
      <c r="BG460" s="239">
        <f>IF(N460="zákl. přenesená",J460,0)</f>
        <v>0</v>
      </c>
      <c r="BH460" s="239">
        <f>IF(N460="sníž. přenesená",J460,0)</f>
        <v>0</v>
      </c>
      <c r="BI460" s="239">
        <f>IF(N460="nulová",J460,0)</f>
        <v>0</v>
      </c>
      <c r="BJ460" s="17" t="s">
        <v>80</v>
      </c>
      <c r="BK460" s="239">
        <f>ROUND(I460*H460,2)</f>
        <v>0</v>
      </c>
      <c r="BL460" s="17" t="s">
        <v>267</v>
      </c>
      <c r="BM460" s="238" t="s">
        <v>865</v>
      </c>
    </row>
    <row r="461" s="2" customFormat="1">
      <c r="A461" s="38"/>
      <c r="B461" s="39"/>
      <c r="C461" s="40"/>
      <c r="D461" s="240" t="s">
        <v>159</v>
      </c>
      <c r="E461" s="40"/>
      <c r="F461" s="241" t="s">
        <v>864</v>
      </c>
      <c r="G461" s="40"/>
      <c r="H461" s="40"/>
      <c r="I461" s="242"/>
      <c r="J461" s="40"/>
      <c r="K461" s="40"/>
      <c r="L461" s="44"/>
      <c r="M461" s="243"/>
      <c r="N461" s="244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159</v>
      </c>
      <c r="AU461" s="17" t="s">
        <v>82</v>
      </c>
    </row>
    <row r="462" s="2" customFormat="1">
      <c r="A462" s="38"/>
      <c r="B462" s="39"/>
      <c r="C462" s="40"/>
      <c r="D462" s="240" t="s">
        <v>170</v>
      </c>
      <c r="E462" s="40"/>
      <c r="F462" s="245" t="s">
        <v>866</v>
      </c>
      <c r="G462" s="40"/>
      <c r="H462" s="40"/>
      <c r="I462" s="242"/>
      <c r="J462" s="40"/>
      <c r="K462" s="40"/>
      <c r="L462" s="44"/>
      <c r="M462" s="243"/>
      <c r="N462" s="244"/>
      <c r="O462" s="91"/>
      <c r="P462" s="91"/>
      <c r="Q462" s="91"/>
      <c r="R462" s="91"/>
      <c r="S462" s="91"/>
      <c r="T462" s="92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170</v>
      </c>
      <c r="AU462" s="17" t="s">
        <v>82</v>
      </c>
    </row>
    <row r="463" s="14" customFormat="1">
      <c r="A463" s="14"/>
      <c r="B463" s="256"/>
      <c r="C463" s="257"/>
      <c r="D463" s="240" t="s">
        <v>172</v>
      </c>
      <c r="E463" s="258" t="s">
        <v>1</v>
      </c>
      <c r="F463" s="259" t="s">
        <v>867</v>
      </c>
      <c r="G463" s="257"/>
      <c r="H463" s="260">
        <v>0.0040000000000000001</v>
      </c>
      <c r="I463" s="261"/>
      <c r="J463" s="257"/>
      <c r="K463" s="257"/>
      <c r="L463" s="262"/>
      <c r="M463" s="263"/>
      <c r="N463" s="264"/>
      <c r="O463" s="264"/>
      <c r="P463" s="264"/>
      <c r="Q463" s="264"/>
      <c r="R463" s="264"/>
      <c r="S463" s="264"/>
      <c r="T463" s="265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6" t="s">
        <v>172</v>
      </c>
      <c r="AU463" s="266" t="s">
        <v>82</v>
      </c>
      <c r="AV463" s="14" t="s">
        <v>82</v>
      </c>
      <c r="AW463" s="14" t="s">
        <v>30</v>
      </c>
      <c r="AX463" s="14" t="s">
        <v>73</v>
      </c>
      <c r="AY463" s="266" t="s">
        <v>150</v>
      </c>
    </row>
    <row r="464" s="15" customFormat="1">
      <c r="A464" s="15"/>
      <c r="B464" s="267"/>
      <c r="C464" s="268"/>
      <c r="D464" s="240" t="s">
        <v>172</v>
      </c>
      <c r="E464" s="269" t="s">
        <v>1</v>
      </c>
      <c r="F464" s="270" t="s">
        <v>204</v>
      </c>
      <c r="G464" s="268"/>
      <c r="H464" s="271">
        <v>0.0040000000000000001</v>
      </c>
      <c r="I464" s="272"/>
      <c r="J464" s="268"/>
      <c r="K464" s="268"/>
      <c r="L464" s="273"/>
      <c r="M464" s="274"/>
      <c r="N464" s="275"/>
      <c r="O464" s="275"/>
      <c r="P464" s="275"/>
      <c r="Q464" s="275"/>
      <c r="R464" s="275"/>
      <c r="S464" s="275"/>
      <c r="T464" s="276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77" t="s">
        <v>172</v>
      </c>
      <c r="AU464" s="277" t="s">
        <v>82</v>
      </c>
      <c r="AV464" s="15" t="s">
        <v>157</v>
      </c>
      <c r="AW464" s="15" t="s">
        <v>30</v>
      </c>
      <c r="AX464" s="15" t="s">
        <v>80</v>
      </c>
      <c r="AY464" s="277" t="s">
        <v>150</v>
      </c>
    </row>
    <row r="465" s="2" customFormat="1">
      <c r="A465" s="38"/>
      <c r="B465" s="39"/>
      <c r="C465" s="227" t="s">
        <v>868</v>
      </c>
      <c r="D465" s="227" t="s">
        <v>152</v>
      </c>
      <c r="E465" s="228" t="s">
        <v>869</v>
      </c>
      <c r="F465" s="229" t="s">
        <v>870</v>
      </c>
      <c r="G465" s="230" t="s">
        <v>177</v>
      </c>
      <c r="H465" s="231">
        <v>24.056000000000001</v>
      </c>
      <c r="I465" s="232"/>
      <c r="J465" s="233">
        <f>ROUND(I465*H465,2)</f>
        <v>0</v>
      </c>
      <c r="K465" s="229" t="s">
        <v>156</v>
      </c>
      <c r="L465" s="44"/>
      <c r="M465" s="234" t="s">
        <v>1</v>
      </c>
      <c r="N465" s="235" t="s">
        <v>38</v>
      </c>
      <c r="O465" s="91"/>
      <c r="P465" s="236">
        <f>O465*H465</f>
        <v>0</v>
      </c>
      <c r="Q465" s="236">
        <v>0</v>
      </c>
      <c r="R465" s="236">
        <f>Q465*H465</f>
        <v>0</v>
      </c>
      <c r="S465" s="236">
        <v>0</v>
      </c>
      <c r="T465" s="237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38" t="s">
        <v>267</v>
      </c>
      <c r="AT465" s="238" t="s">
        <v>152</v>
      </c>
      <c r="AU465" s="238" t="s">
        <v>82</v>
      </c>
      <c r="AY465" s="17" t="s">
        <v>150</v>
      </c>
      <c r="BE465" s="239">
        <f>IF(N465="základní",J465,0)</f>
        <v>0</v>
      </c>
      <c r="BF465" s="239">
        <f>IF(N465="snížená",J465,0)</f>
        <v>0</v>
      </c>
      <c r="BG465" s="239">
        <f>IF(N465="zákl. přenesená",J465,0)</f>
        <v>0</v>
      </c>
      <c r="BH465" s="239">
        <f>IF(N465="sníž. přenesená",J465,0)</f>
        <v>0</v>
      </c>
      <c r="BI465" s="239">
        <f>IF(N465="nulová",J465,0)</f>
        <v>0</v>
      </c>
      <c r="BJ465" s="17" t="s">
        <v>80</v>
      </c>
      <c r="BK465" s="239">
        <f>ROUND(I465*H465,2)</f>
        <v>0</v>
      </c>
      <c r="BL465" s="17" t="s">
        <v>267</v>
      </c>
      <c r="BM465" s="238" t="s">
        <v>871</v>
      </c>
    </row>
    <row r="466" s="2" customFormat="1">
      <c r="A466" s="38"/>
      <c r="B466" s="39"/>
      <c r="C466" s="40"/>
      <c r="D466" s="240" t="s">
        <v>159</v>
      </c>
      <c r="E466" s="40"/>
      <c r="F466" s="241" t="s">
        <v>872</v>
      </c>
      <c r="G466" s="40"/>
      <c r="H466" s="40"/>
      <c r="I466" s="242"/>
      <c r="J466" s="40"/>
      <c r="K466" s="40"/>
      <c r="L466" s="44"/>
      <c r="M466" s="243"/>
      <c r="N466" s="244"/>
      <c r="O466" s="91"/>
      <c r="P466" s="91"/>
      <c r="Q466" s="91"/>
      <c r="R466" s="91"/>
      <c r="S466" s="91"/>
      <c r="T466" s="92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159</v>
      </c>
      <c r="AU466" s="17" t="s">
        <v>82</v>
      </c>
    </row>
    <row r="467" s="14" customFormat="1">
      <c r="A467" s="14"/>
      <c r="B467" s="256"/>
      <c r="C467" s="257"/>
      <c r="D467" s="240" t="s">
        <v>172</v>
      </c>
      <c r="E467" s="258" t="s">
        <v>1</v>
      </c>
      <c r="F467" s="259" t="s">
        <v>873</v>
      </c>
      <c r="G467" s="257"/>
      <c r="H467" s="260">
        <v>24.056000000000001</v>
      </c>
      <c r="I467" s="261"/>
      <c r="J467" s="257"/>
      <c r="K467" s="257"/>
      <c r="L467" s="262"/>
      <c r="M467" s="263"/>
      <c r="N467" s="264"/>
      <c r="O467" s="264"/>
      <c r="P467" s="264"/>
      <c r="Q467" s="264"/>
      <c r="R467" s="264"/>
      <c r="S467" s="264"/>
      <c r="T467" s="265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6" t="s">
        <v>172</v>
      </c>
      <c r="AU467" s="266" t="s">
        <v>82</v>
      </c>
      <c r="AV467" s="14" t="s">
        <v>82</v>
      </c>
      <c r="AW467" s="14" t="s">
        <v>30</v>
      </c>
      <c r="AX467" s="14" t="s">
        <v>80</v>
      </c>
      <c r="AY467" s="266" t="s">
        <v>150</v>
      </c>
    </row>
    <row r="468" s="2" customFormat="1" ht="16.5" customHeight="1">
      <c r="A468" s="38"/>
      <c r="B468" s="39"/>
      <c r="C468" s="278" t="s">
        <v>874</v>
      </c>
      <c r="D468" s="278" t="s">
        <v>268</v>
      </c>
      <c r="E468" s="279" t="s">
        <v>875</v>
      </c>
      <c r="F468" s="280" t="s">
        <v>876</v>
      </c>
      <c r="G468" s="281" t="s">
        <v>184</v>
      </c>
      <c r="H468" s="282">
        <v>0.01</v>
      </c>
      <c r="I468" s="283"/>
      <c r="J468" s="284">
        <f>ROUND(I468*H468,2)</f>
        <v>0</v>
      </c>
      <c r="K468" s="280" t="s">
        <v>156</v>
      </c>
      <c r="L468" s="285"/>
      <c r="M468" s="286" t="s">
        <v>1</v>
      </c>
      <c r="N468" s="287" t="s">
        <v>38</v>
      </c>
      <c r="O468" s="91"/>
      <c r="P468" s="236">
        <f>O468*H468</f>
        <v>0</v>
      </c>
      <c r="Q468" s="236">
        <v>1</v>
      </c>
      <c r="R468" s="236">
        <f>Q468*H468</f>
        <v>0.01</v>
      </c>
      <c r="S468" s="236">
        <v>0</v>
      </c>
      <c r="T468" s="237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38" t="s">
        <v>356</v>
      </c>
      <c r="AT468" s="238" t="s">
        <v>268</v>
      </c>
      <c r="AU468" s="238" t="s">
        <v>82</v>
      </c>
      <c r="AY468" s="17" t="s">
        <v>150</v>
      </c>
      <c r="BE468" s="239">
        <f>IF(N468="základní",J468,0)</f>
        <v>0</v>
      </c>
      <c r="BF468" s="239">
        <f>IF(N468="snížená",J468,0)</f>
        <v>0</v>
      </c>
      <c r="BG468" s="239">
        <f>IF(N468="zákl. přenesená",J468,0)</f>
        <v>0</v>
      </c>
      <c r="BH468" s="239">
        <f>IF(N468="sníž. přenesená",J468,0)</f>
        <v>0</v>
      </c>
      <c r="BI468" s="239">
        <f>IF(N468="nulová",J468,0)</f>
        <v>0</v>
      </c>
      <c r="BJ468" s="17" t="s">
        <v>80</v>
      </c>
      <c r="BK468" s="239">
        <f>ROUND(I468*H468,2)</f>
        <v>0</v>
      </c>
      <c r="BL468" s="17" t="s">
        <v>267</v>
      </c>
      <c r="BM468" s="238" t="s">
        <v>877</v>
      </c>
    </row>
    <row r="469" s="2" customFormat="1">
      <c r="A469" s="38"/>
      <c r="B469" s="39"/>
      <c r="C469" s="40"/>
      <c r="D469" s="240" t="s">
        <v>159</v>
      </c>
      <c r="E469" s="40"/>
      <c r="F469" s="241" t="s">
        <v>876</v>
      </c>
      <c r="G469" s="40"/>
      <c r="H469" s="40"/>
      <c r="I469" s="242"/>
      <c r="J469" s="40"/>
      <c r="K469" s="40"/>
      <c r="L469" s="44"/>
      <c r="M469" s="243"/>
      <c r="N469" s="244"/>
      <c r="O469" s="91"/>
      <c r="P469" s="91"/>
      <c r="Q469" s="91"/>
      <c r="R469" s="91"/>
      <c r="S469" s="91"/>
      <c r="T469" s="92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159</v>
      </c>
      <c r="AU469" s="17" t="s">
        <v>82</v>
      </c>
    </row>
    <row r="470" s="2" customFormat="1">
      <c r="A470" s="38"/>
      <c r="B470" s="39"/>
      <c r="C470" s="40"/>
      <c r="D470" s="240" t="s">
        <v>170</v>
      </c>
      <c r="E470" s="40"/>
      <c r="F470" s="245" t="s">
        <v>878</v>
      </c>
      <c r="G470" s="40"/>
      <c r="H470" s="40"/>
      <c r="I470" s="242"/>
      <c r="J470" s="40"/>
      <c r="K470" s="40"/>
      <c r="L470" s="44"/>
      <c r="M470" s="243"/>
      <c r="N470" s="244"/>
      <c r="O470" s="91"/>
      <c r="P470" s="91"/>
      <c r="Q470" s="91"/>
      <c r="R470" s="91"/>
      <c r="S470" s="91"/>
      <c r="T470" s="92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170</v>
      </c>
      <c r="AU470" s="17" t="s">
        <v>82</v>
      </c>
    </row>
    <row r="471" s="14" customFormat="1">
      <c r="A471" s="14"/>
      <c r="B471" s="256"/>
      <c r="C471" s="257"/>
      <c r="D471" s="240" t="s">
        <v>172</v>
      </c>
      <c r="E471" s="258" t="s">
        <v>1</v>
      </c>
      <c r="F471" s="259" t="s">
        <v>879</v>
      </c>
      <c r="G471" s="257"/>
      <c r="H471" s="260">
        <v>0.01</v>
      </c>
      <c r="I471" s="261"/>
      <c r="J471" s="257"/>
      <c r="K471" s="257"/>
      <c r="L471" s="262"/>
      <c r="M471" s="263"/>
      <c r="N471" s="264"/>
      <c r="O471" s="264"/>
      <c r="P471" s="264"/>
      <c r="Q471" s="264"/>
      <c r="R471" s="264"/>
      <c r="S471" s="264"/>
      <c r="T471" s="265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6" t="s">
        <v>172</v>
      </c>
      <c r="AU471" s="266" t="s">
        <v>82</v>
      </c>
      <c r="AV471" s="14" t="s">
        <v>82</v>
      </c>
      <c r="AW471" s="14" t="s">
        <v>30</v>
      </c>
      <c r="AX471" s="14" t="s">
        <v>80</v>
      </c>
      <c r="AY471" s="266" t="s">
        <v>150</v>
      </c>
    </row>
    <row r="472" s="2" customFormat="1">
      <c r="A472" s="38"/>
      <c r="B472" s="39"/>
      <c r="C472" s="227" t="s">
        <v>880</v>
      </c>
      <c r="D472" s="227" t="s">
        <v>152</v>
      </c>
      <c r="E472" s="228" t="s">
        <v>881</v>
      </c>
      <c r="F472" s="229" t="s">
        <v>882</v>
      </c>
      <c r="G472" s="230" t="s">
        <v>184</v>
      </c>
      <c r="H472" s="231">
        <v>0.014</v>
      </c>
      <c r="I472" s="232"/>
      <c r="J472" s="233">
        <f>ROUND(I472*H472,2)</f>
        <v>0</v>
      </c>
      <c r="K472" s="229" t="s">
        <v>156</v>
      </c>
      <c r="L472" s="44"/>
      <c r="M472" s="234" t="s">
        <v>1</v>
      </c>
      <c r="N472" s="235" t="s">
        <v>38</v>
      </c>
      <c r="O472" s="91"/>
      <c r="P472" s="236">
        <f>O472*H472</f>
        <v>0</v>
      </c>
      <c r="Q472" s="236">
        <v>0</v>
      </c>
      <c r="R472" s="236">
        <f>Q472*H472</f>
        <v>0</v>
      </c>
      <c r="S472" s="236">
        <v>0</v>
      </c>
      <c r="T472" s="237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38" t="s">
        <v>267</v>
      </c>
      <c r="AT472" s="238" t="s">
        <v>152</v>
      </c>
      <c r="AU472" s="238" t="s">
        <v>82</v>
      </c>
      <c r="AY472" s="17" t="s">
        <v>150</v>
      </c>
      <c r="BE472" s="239">
        <f>IF(N472="základní",J472,0)</f>
        <v>0</v>
      </c>
      <c r="BF472" s="239">
        <f>IF(N472="snížená",J472,0)</f>
        <v>0</v>
      </c>
      <c r="BG472" s="239">
        <f>IF(N472="zákl. přenesená",J472,0)</f>
        <v>0</v>
      </c>
      <c r="BH472" s="239">
        <f>IF(N472="sníž. přenesená",J472,0)</f>
        <v>0</v>
      </c>
      <c r="BI472" s="239">
        <f>IF(N472="nulová",J472,0)</f>
        <v>0</v>
      </c>
      <c r="BJ472" s="17" t="s">
        <v>80</v>
      </c>
      <c r="BK472" s="239">
        <f>ROUND(I472*H472,2)</f>
        <v>0</v>
      </c>
      <c r="BL472" s="17" t="s">
        <v>267</v>
      </c>
      <c r="BM472" s="238" t="s">
        <v>883</v>
      </c>
    </row>
    <row r="473" s="2" customFormat="1">
      <c r="A473" s="38"/>
      <c r="B473" s="39"/>
      <c r="C473" s="40"/>
      <c r="D473" s="240" t="s">
        <v>159</v>
      </c>
      <c r="E473" s="40"/>
      <c r="F473" s="241" t="s">
        <v>884</v>
      </c>
      <c r="G473" s="40"/>
      <c r="H473" s="40"/>
      <c r="I473" s="242"/>
      <c r="J473" s="40"/>
      <c r="K473" s="40"/>
      <c r="L473" s="44"/>
      <c r="M473" s="288"/>
      <c r="N473" s="289"/>
      <c r="O473" s="290"/>
      <c r="P473" s="290"/>
      <c r="Q473" s="290"/>
      <c r="R473" s="290"/>
      <c r="S473" s="290"/>
      <c r="T473" s="291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159</v>
      </c>
      <c r="AU473" s="17" t="s">
        <v>82</v>
      </c>
    </row>
    <row r="474" s="2" customFormat="1" ht="6.96" customHeight="1">
      <c r="A474" s="38"/>
      <c r="B474" s="66"/>
      <c r="C474" s="67"/>
      <c r="D474" s="67"/>
      <c r="E474" s="67"/>
      <c r="F474" s="67"/>
      <c r="G474" s="67"/>
      <c r="H474" s="67"/>
      <c r="I474" s="67"/>
      <c r="J474" s="67"/>
      <c r="K474" s="67"/>
      <c r="L474" s="44"/>
      <c r="M474" s="38"/>
      <c r="O474" s="38"/>
      <c r="P474" s="38"/>
      <c r="Q474" s="38"/>
      <c r="R474" s="38"/>
      <c r="S474" s="38"/>
      <c r="T474" s="38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</row>
  </sheetData>
  <sheetProtection sheet="1" autoFilter="0" formatColumns="0" formatRows="0" objects="1" scenarios="1" spinCount="100000" saltValue="50KKzMhR9yVUZZ8pLSCpHUpo+z39fL6PnVXoRv8wdpmg8h0LnrFRfRhZaePirCjrEknqf5jBA6OkT4ZkET9dtg==" hashValue="a55jiSrqg12Q4F0kEKeuZ52Hb0Rc8NVGWeBVSpXC3MRr/dHt3rSLfIVVuReZ6W2ewE/uI1LQc4kiO+3AYHfS+g==" algorithmName="SHA-512" password="CC35"/>
  <autoFilter ref="C134:K47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1:H121"/>
    <mergeCell ref="E125:H125"/>
    <mergeCell ref="E123:H123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119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mostu v km 12,570 v úseku Protivec - Bochov</v>
      </c>
      <c r="F7" s="151"/>
      <c r="G7" s="151"/>
      <c r="H7" s="151"/>
      <c r="L7" s="20"/>
    </row>
    <row r="8">
      <c r="B8" s="20"/>
      <c r="D8" s="151" t="s">
        <v>120</v>
      </c>
      <c r="L8" s="20"/>
    </row>
    <row r="9" s="1" customFormat="1" ht="16.5" customHeight="1">
      <c r="B9" s="20"/>
      <c r="E9" s="152" t="s">
        <v>491</v>
      </c>
      <c r="F9" s="1"/>
      <c r="G9" s="1"/>
      <c r="H9" s="1"/>
      <c r="L9" s="20"/>
    </row>
    <row r="10" s="1" customFormat="1" ht="12" customHeight="1">
      <c r="B10" s="20"/>
      <c r="D10" s="151" t="s">
        <v>122</v>
      </c>
      <c r="L10" s="20"/>
    </row>
    <row r="11" s="2" customFormat="1" ht="16.5" customHeight="1">
      <c r="A11" s="38"/>
      <c r="B11" s="44"/>
      <c r="C11" s="38"/>
      <c r="D11" s="38"/>
      <c r="E11" s="163" t="s">
        <v>492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493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3" t="s">
        <v>885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4" t="str">
        <f>'Rekapitulace zakázky'!AN8</f>
        <v>17. 12. 2020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21</v>
      </c>
      <c r="F19" s="38"/>
      <c r="G19" s="38"/>
      <c r="H19" s="38"/>
      <c r="I19" s="151" t="s">
        <v>26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27</v>
      </c>
      <c r="E21" s="38"/>
      <c r="F21" s="38"/>
      <c r="G21" s="38"/>
      <c r="H21" s="38"/>
      <c r="I21" s="151" t="s">
        <v>25</v>
      </c>
      <c r="J21" s="33" t="str">
        <f>'Rekapitulace zakázky'!AN13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zakázky'!E14</f>
        <v>Vyplň údaj</v>
      </c>
      <c r="F22" s="141"/>
      <c r="G22" s="141"/>
      <c r="H22" s="141"/>
      <c r="I22" s="151" t="s">
        <v>26</v>
      </c>
      <c r="J22" s="33" t="str">
        <f>'Rekapitulace zakázky'!AN14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29</v>
      </c>
      <c r="E24" s="38"/>
      <c r="F24" s="38"/>
      <c r="G24" s="38"/>
      <c r="H24" s="38"/>
      <c r="I24" s="151" t="s">
        <v>25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21</v>
      </c>
      <c r="F25" s="38"/>
      <c r="G25" s="38"/>
      <c r="H25" s="38"/>
      <c r="I25" s="151" t="s">
        <v>26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31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21</v>
      </c>
      <c r="F28" s="38"/>
      <c r="G28" s="38"/>
      <c r="H28" s="38"/>
      <c r="I28" s="151" t="s">
        <v>26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32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33</v>
      </c>
      <c r="E34" s="38"/>
      <c r="F34" s="38"/>
      <c r="G34" s="38"/>
      <c r="H34" s="38"/>
      <c r="I34" s="38"/>
      <c r="J34" s="161">
        <f>ROUND(J128,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59"/>
      <c r="J35" s="159"/>
      <c r="K35" s="159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35</v>
      </c>
      <c r="G36" s="38"/>
      <c r="H36" s="38"/>
      <c r="I36" s="162" t="s">
        <v>34</v>
      </c>
      <c r="J36" s="162" t="s">
        <v>36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37</v>
      </c>
      <c r="E37" s="151" t="s">
        <v>38</v>
      </c>
      <c r="F37" s="164">
        <f>ROUND((SUM(BE128:BE180)),  2)</f>
        <v>0</v>
      </c>
      <c r="G37" s="38"/>
      <c r="H37" s="38"/>
      <c r="I37" s="165">
        <v>0.20999999999999999</v>
      </c>
      <c r="J37" s="164">
        <f>ROUND(((SUM(BE128:BE180))*I37),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39</v>
      </c>
      <c r="F38" s="164">
        <f>ROUND((SUM(BF128:BF180)),  2)</f>
        <v>0</v>
      </c>
      <c r="G38" s="38"/>
      <c r="H38" s="38"/>
      <c r="I38" s="165">
        <v>0.14999999999999999</v>
      </c>
      <c r="J38" s="164">
        <f>ROUND(((SUM(BF128:BF180))*I38),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40</v>
      </c>
      <c r="F39" s="164">
        <f>ROUND((SUM(BG128:BG180)),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41</v>
      </c>
      <c r="F40" s="164">
        <f>ROUND((SUM(BH128:BH180)),  2)</f>
        <v>0</v>
      </c>
      <c r="G40" s="38"/>
      <c r="H40" s="38"/>
      <c r="I40" s="165">
        <v>0.14999999999999999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42</v>
      </c>
      <c r="F41" s="164">
        <f>ROUND((SUM(BI128:BI180)),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43</v>
      </c>
      <c r="E43" s="168"/>
      <c r="F43" s="168"/>
      <c r="G43" s="169" t="s">
        <v>44</v>
      </c>
      <c r="H43" s="170" t="s">
        <v>45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mostu v km 12,570 v úseku Protivec - Bochov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491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122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2" t="s">
        <v>492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493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002 - km 9,194 - svršek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 xml:space="preserve"> </v>
      </c>
      <c r="G93" s="40"/>
      <c r="H93" s="40"/>
      <c r="I93" s="32" t="s">
        <v>22</v>
      </c>
      <c r="J93" s="79" t="str">
        <f>IF(J16="","",J16)</f>
        <v>17. 12. 2020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24</v>
      </c>
      <c r="D95" s="40"/>
      <c r="E95" s="40"/>
      <c r="F95" s="27" t="str">
        <f>E19</f>
        <v xml:space="preserve"> </v>
      </c>
      <c r="G95" s="40"/>
      <c r="H95" s="40"/>
      <c r="I95" s="32" t="s">
        <v>29</v>
      </c>
      <c r="J95" s="36" t="str">
        <f>E25</f>
        <v xml:space="preserve"> 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27</v>
      </c>
      <c r="D96" s="40"/>
      <c r="E96" s="40"/>
      <c r="F96" s="27" t="str">
        <f>IF(E22="","",E22)</f>
        <v>Vyplň údaj</v>
      </c>
      <c r="G96" s="40"/>
      <c r="H96" s="40"/>
      <c r="I96" s="32" t="s">
        <v>31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5" t="s">
        <v>125</v>
      </c>
      <c r="D98" s="186"/>
      <c r="E98" s="186"/>
      <c r="F98" s="186"/>
      <c r="G98" s="186"/>
      <c r="H98" s="186"/>
      <c r="I98" s="186"/>
      <c r="J98" s="187" t="s">
        <v>126</v>
      </c>
      <c r="K98" s="186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8" t="s">
        <v>127</v>
      </c>
      <c r="D100" s="40"/>
      <c r="E100" s="40"/>
      <c r="F100" s="40"/>
      <c r="G100" s="40"/>
      <c r="H100" s="40"/>
      <c r="I100" s="40"/>
      <c r="J100" s="110">
        <f>J128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128</v>
      </c>
    </row>
    <row r="101" s="9" customFormat="1" ht="24.96" customHeight="1">
      <c r="A101" s="9"/>
      <c r="B101" s="189"/>
      <c r="C101" s="190"/>
      <c r="D101" s="191" t="s">
        <v>129</v>
      </c>
      <c r="E101" s="192"/>
      <c r="F101" s="192"/>
      <c r="G101" s="192"/>
      <c r="H101" s="192"/>
      <c r="I101" s="192"/>
      <c r="J101" s="193">
        <f>J129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3"/>
      <c r="D102" s="196" t="s">
        <v>886</v>
      </c>
      <c r="E102" s="197"/>
      <c r="F102" s="197"/>
      <c r="G102" s="197"/>
      <c r="H102" s="197"/>
      <c r="I102" s="197"/>
      <c r="J102" s="198">
        <f>J130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887</v>
      </c>
      <c r="E103" s="192"/>
      <c r="F103" s="192"/>
      <c r="G103" s="192"/>
      <c r="H103" s="192"/>
      <c r="I103" s="192"/>
      <c r="J103" s="193">
        <f>J165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363</v>
      </c>
      <c r="E104" s="192"/>
      <c r="F104" s="192"/>
      <c r="G104" s="192"/>
      <c r="H104" s="192"/>
      <c r="I104" s="192"/>
      <c r="J104" s="193">
        <f>J176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135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4" t="str">
        <f>E7</f>
        <v>Oprava mostu v km 12,570 v úseku Protivec - Bochov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120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1" customFormat="1" ht="16.5" customHeight="1">
      <c r="B116" s="21"/>
      <c r="C116" s="22"/>
      <c r="D116" s="22"/>
      <c r="E116" s="184" t="s">
        <v>491</v>
      </c>
      <c r="F116" s="22"/>
      <c r="G116" s="22"/>
      <c r="H116" s="22"/>
      <c r="I116" s="22"/>
      <c r="J116" s="22"/>
      <c r="K116" s="22"/>
      <c r="L116" s="20"/>
    </row>
    <row r="117" s="1" customFormat="1" ht="12" customHeight="1">
      <c r="B117" s="21"/>
      <c r="C117" s="32" t="s">
        <v>122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="2" customFormat="1" ht="16.5" customHeight="1">
      <c r="A118" s="38"/>
      <c r="B118" s="39"/>
      <c r="C118" s="40"/>
      <c r="D118" s="40"/>
      <c r="E118" s="292" t="s">
        <v>492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493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E13</f>
        <v>002 - km 9,194 - svršek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F16</f>
        <v xml:space="preserve"> </v>
      </c>
      <c r="G122" s="40"/>
      <c r="H122" s="40"/>
      <c r="I122" s="32" t="s">
        <v>22</v>
      </c>
      <c r="J122" s="79" t="str">
        <f>IF(J16="","",J16)</f>
        <v>17. 12. 2020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E19</f>
        <v xml:space="preserve"> </v>
      </c>
      <c r="G124" s="40"/>
      <c r="H124" s="40"/>
      <c r="I124" s="32" t="s">
        <v>29</v>
      </c>
      <c r="J124" s="36" t="str">
        <f>E25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40"/>
      <c r="E125" s="40"/>
      <c r="F125" s="27" t="str">
        <f>IF(E22="","",E22)</f>
        <v>Vyplň údaj</v>
      </c>
      <c r="G125" s="40"/>
      <c r="H125" s="40"/>
      <c r="I125" s="32" t="s">
        <v>31</v>
      </c>
      <c r="J125" s="36" t="str">
        <f>E28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200"/>
      <c r="B127" s="201"/>
      <c r="C127" s="202" t="s">
        <v>136</v>
      </c>
      <c r="D127" s="203" t="s">
        <v>58</v>
      </c>
      <c r="E127" s="203" t="s">
        <v>54</v>
      </c>
      <c r="F127" s="203" t="s">
        <v>55</v>
      </c>
      <c r="G127" s="203" t="s">
        <v>137</v>
      </c>
      <c r="H127" s="203" t="s">
        <v>138</v>
      </c>
      <c r="I127" s="203" t="s">
        <v>139</v>
      </c>
      <c r="J127" s="203" t="s">
        <v>126</v>
      </c>
      <c r="K127" s="204" t="s">
        <v>140</v>
      </c>
      <c r="L127" s="205"/>
      <c r="M127" s="100" t="s">
        <v>1</v>
      </c>
      <c r="N127" s="101" t="s">
        <v>37</v>
      </c>
      <c r="O127" s="101" t="s">
        <v>141</v>
      </c>
      <c r="P127" s="101" t="s">
        <v>142</v>
      </c>
      <c r="Q127" s="101" t="s">
        <v>143</v>
      </c>
      <c r="R127" s="101" t="s">
        <v>144</v>
      </c>
      <c r="S127" s="101" t="s">
        <v>145</v>
      </c>
      <c r="T127" s="102" t="s">
        <v>146</v>
      </c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="2" customFormat="1" ht="22.8" customHeight="1">
      <c r="A128" s="38"/>
      <c r="B128" s="39"/>
      <c r="C128" s="107" t="s">
        <v>147</v>
      </c>
      <c r="D128" s="40"/>
      <c r="E128" s="40"/>
      <c r="F128" s="40"/>
      <c r="G128" s="40"/>
      <c r="H128" s="40"/>
      <c r="I128" s="40"/>
      <c r="J128" s="206">
        <f>BK128</f>
        <v>0</v>
      </c>
      <c r="K128" s="40"/>
      <c r="L128" s="44"/>
      <c r="M128" s="103"/>
      <c r="N128" s="207"/>
      <c r="O128" s="104"/>
      <c r="P128" s="208">
        <f>P129+P165+P176</f>
        <v>0</v>
      </c>
      <c r="Q128" s="104"/>
      <c r="R128" s="208">
        <f>R129+R165+R176</f>
        <v>28.687999999999999</v>
      </c>
      <c r="S128" s="104"/>
      <c r="T128" s="209">
        <f>T129+T165+T176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72</v>
      </c>
      <c r="AU128" s="17" t="s">
        <v>128</v>
      </c>
      <c r="BK128" s="210">
        <f>BK129+BK165+BK176</f>
        <v>0</v>
      </c>
    </row>
    <row r="129" s="12" customFormat="1" ht="25.92" customHeight="1">
      <c r="A129" s="12"/>
      <c r="B129" s="211"/>
      <c r="C129" s="212"/>
      <c r="D129" s="213" t="s">
        <v>72</v>
      </c>
      <c r="E129" s="214" t="s">
        <v>148</v>
      </c>
      <c r="F129" s="214" t="s">
        <v>149</v>
      </c>
      <c r="G129" s="212"/>
      <c r="H129" s="212"/>
      <c r="I129" s="215"/>
      <c r="J129" s="216">
        <f>BK129</f>
        <v>0</v>
      </c>
      <c r="K129" s="212"/>
      <c r="L129" s="217"/>
      <c r="M129" s="218"/>
      <c r="N129" s="219"/>
      <c r="O129" s="219"/>
      <c r="P129" s="220">
        <f>P130</f>
        <v>0</v>
      </c>
      <c r="Q129" s="219"/>
      <c r="R129" s="220">
        <f>R130</f>
        <v>28.687999999999999</v>
      </c>
      <c r="S129" s="219"/>
      <c r="T129" s="221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80</v>
      </c>
      <c r="AT129" s="223" t="s">
        <v>72</v>
      </c>
      <c r="AU129" s="223" t="s">
        <v>73</v>
      </c>
      <c r="AY129" s="222" t="s">
        <v>150</v>
      </c>
      <c r="BK129" s="224">
        <f>BK130</f>
        <v>0</v>
      </c>
    </row>
    <row r="130" s="12" customFormat="1" ht="22.8" customHeight="1">
      <c r="A130" s="12"/>
      <c r="B130" s="211"/>
      <c r="C130" s="212"/>
      <c r="D130" s="213" t="s">
        <v>72</v>
      </c>
      <c r="E130" s="225" t="s">
        <v>181</v>
      </c>
      <c r="F130" s="225" t="s">
        <v>888</v>
      </c>
      <c r="G130" s="212"/>
      <c r="H130" s="212"/>
      <c r="I130" s="215"/>
      <c r="J130" s="226">
        <f>BK130</f>
        <v>0</v>
      </c>
      <c r="K130" s="212"/>
      <c r="L130" s="217"/>
      <c r="M130" s="218"/>
      <c r="N130" s="219"/>
      <c r="O130" s="219"/>
      <c r="P130" s="220">
        <f>SUM(P131:P164)</f>
        <v>0</v>
      </c>
      <c r="Q130" s="219"/>
      <c r="R130" s="220">
        <f>SUM(R131:R164)</f>
        <v>28.687999999999999</v>
      </c>
      <c r="S130" s="219"/>
      <c r="T130" s="221">
        <f>SUM(T131:T164)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80</v>
      </c>
      <c r="AT130" s="223" t="s">
        <v>72</v>
      </c>
      <c r="AU130" s="223" t="s">
        <v>80</v>
      </c>
      <c r="AY130" s="222" t="s">
        <v>150</v>
      </c>
      <c r="BK130" s="224">
        <f>SUM(BK131:BK164)</f>
        <v>0</v>
      </c>
    </row>
    <row r="131" s="2" customFormat="1">
      <c r="A131" s="38"/>
      <c r="B131" s="39"/>
      <c r="C131" s="227" t="s">
        <v>80</v>
      </c>
      <c r="D131" s="227" t="s">
        <v>152</v>
      </c>
      <c r="E131" s="228" t="s">
        <v>889</v>
      </c>
      <c r="F131" s="229" t="s">
        <v>890</v>
      </c>
      <c r="G131" s="230" t="s">
        <v>177</v>
      </c>
      <c r="H131" s="231">
        <v>3.2000000000000002</v>
      </c>
      <c r="I131" s="232"/>
      <c r="J131" s="233">
        <f>ROUND(I131*H131,2)</f>
        <v>0</v>
      </c>
      <c r="K131" s="229" t="s">
        <v>891</v>
      </c>
      <c r="L131" s="44"/>
      <c r="M131" s="234" t="s">
        <v>1</v>
      </c>
      <c r="N131" s="235" t="s">
        <v>38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157</v>
      </c>
      <c r="AT131" s="238" t="s">
        <v>152</v>
      </c>
      <c r="AU131" s="238" t="s">
        <v>82</v>
      </c>
      <c r="AY131" s="17" t="s">
        <v>150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80</v>
      </c>
      <c r="BK131" s="239">
        <f>ROUND(I131*H131,2)</f>
        <v>0</v>
      </c>
      <c r="BL131" s="17" t="s">
        <v>157</v>
      </c>
      <c r="BM131" s="238" t="s">
        <v>892</v>
      </c>
    </row>
    <row r="132" s="2" customFormat="1">
      <c r="A132" s="38"/>
      <c r="B132" s="39"/>
      <c r="C132" s="40"/>
      <c r="D132" s="240" t="s">
        <v>159</v>
      </c>
      <c r="E132" s="40"/>
      <c r="F132" s="241" t="s">
        <v>893</v>
      </c>
      <c r="G132" s="40"/>
      <c r="H132" s="40"/>
      <c r="I132" s="242"/>
      <c r="J132" s="40"/>
      <c r="K132" s="40"/>
      <c r="L132" s="44"/>
      <c r="M132" s="243"/>
      <c r="N132" s="244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159</v>
      </c>
      <c r="AU132" s="17" t="s">
        <v>82</v>
      </c>
    </row>
    <row r="133" s="13" customFormat="1">
      <c r="A133" s="13"/>
      <c r="B133" s="246"/>
      <c r="C133" s="247"/>
      <c r="D133" s="240" t="s">
        <v>172</v>
      </c>
      <c r="E133" s="248" t="s">
        <v>1</v>
      </c>
      <c r="F133" s="249" t="s">
        <v>894</v>
      </c>
      <c r="G133" s="247"/>
      <c r="H133" s="248" t="s">
        <v>1</v>
      </c>
      <c r="I133" s="250"/>
      <c r="J133" s="247"/>
      <c r="K133" s="247"/>
      <c r="L133" s="251"/>
      <c r="M133" s="252"/>
      <c r="N133" s="253"/>
      <c r="O133" s="253"/>
      <c r="P133" s="253"/>
      <c r="Q133" s="253"/>
      <c r="R133" s="253"/>
      <c r="S133" s="253"/>
      <c r="T133" s="25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5" t="s">
        <v>172</v>
      </c>
      <c r="AU133" s="255" t="s">
        <v>82</v>
      </c>
      <c r="AV133" s="13" t="s">
        <v>80</v>
      </c>
      <c r="AW133" s="13" t="s">
        <v>30</v>
      </c>
      <c r="AX133" s="13" t="s">
        <v>73</v>
      </c>
      <c r="AY133" s="255" t="s">
        <v>150</v>
      </c>
    </row>
    <row r="134" s="14" customFormat="1">
      <c r="A134" s="14"/>
      <c r="B134" s="256"/>
      <c r="C134" s="257"/>
      <c r="D134" s="240" t="s">
        <v>172</v>
      </c>
      <c r="E134" s="258" t="s">
        <v>1</v>
      </c>
      <c r="F134" s="259" t="s">
        <v>895</v>
      </c>
      <c r="G134" s="257"/>
      <c r="H134" s="260">
        <v>3.2000000000000002</v>
      </c>
      <c r="I134" s="261"/>
      <c r="J134" s="257"/>
      <c r="K134" s="257"/>
      <c r="L134" s="262"/>
      <c r="M134" s="263"/>
      <c r="N134" s="264"/>
      <c r="O134" s="264"/>
      <c r="P134" s="264"/>
      <c r="Q134" s="264"/>
      <c r="R134" s="264"/>
      <c r="S134" s="264"/>
      <c r="T134" s="26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6" t="s">
        <v>172</v>
      </c>
      <c r="AU134" s="266" t="s">
        <v>82</v>
      </c>
      <c r="AV134" s="14" t="s">
        <v>82</v>
      </c>
      <c r="AW134" s="14" t="s">
        <v>30</v>
      </c>
      <c r="AX134" s="14" t="s">
        <v>73</v>
      </c>
      <c r="AY134" s="266" t="s">
        <v>150</v>
      </c>
    </row>
    <row r="135" s="15" customFormat="1">
      <c r="A135" s="15"/>
      <c r="B135" s="267"/>
      <c r="C135" s="268"/>
      <c r="D135" s="240" t="s">
        <v>172</v>
      </c>
      <c r="E135" s="269" t="s">
        <v>1</v>
      </c>
      <c r="F135" s="270" t="s">
        <v>204</v>
      </c>
      <c r="G135" s="268"/>
      <c r="H135" s="271">
        <v>3.2000000000000002</v>
      </c>
      <c r="I135" s="272"/>
      <c r="J135" s="268"/>
      <c r="K135" s="268"/>
      <c r="L135" s="273"/>
      <c r="M135" s="274"/>
      <c r="N135" s="275"/>
      <c r="O135" s="275"/>
      <c r="P135" s="275"/>
      <c r="Q135" s="275"/>
      <c r="R135" s="275"/>
      <c r="S135" s="275"/>
      <c r="T135" s="27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7" t="s">
        <v>172</v>
      </c>
      <c r="AU135" s="277" t="s">
        <v>82</v>
      </c>
      <c r="AV135" s="15" t="s">
        <v>157</v>
      </c>
      <c r="AW135" s="15" t="s">
        <v>30</v>
      </c>
      <c r="AX135" s="15" t="s">
        <v>80</v>
      </c>
      <c r="AY135" s="277" t="s">
        <v>150</v>
      </c>
    </row>
    <row r="136" s="2" customFormat="1" ht="16.5" customHeight="1">
      <c r="A136" s="38"/>
      <c r="B136" s="39"/>
      <c r="C136" s="227" t="s">
        <v>82</v>
      </c>
      <c r="D136" s="227" t="s">
        <v>152</v>
      </c>
      <c r="E136" s="228" t="s">
        <v>896</v>
      </c>
      <c r="F136" s="229" t="s">
        <v>897</v>
      </c>
      <c r="G136" s="230" t="s">
        <v>167</v>
      </c>
      <c r="H136" s="231">
        <v>0.32000000000000001</v>
      </c>
      <c r="I136" s="232"/>
      <c r="J136" s="233">
        <f>ROUND(I136*H136,2)</f>
        <v>0</v>
      </c>
      <c r="K136" s="229" t="s">
        <v>891</v>
      </c>
      <c r="L136" s="44"/>
      <c r="M136" s="234" t="s">
        <v>1</v>
      </c>
      <c r="N136" s="235" t="s">
        <v>38</v>
      </c>
      <c r="O136" s="91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8" t="s">
        <v>157</v>
      </c>
      <c r="AT136" s="238" t="s">
        <v>152</v>
      </c>
      <c r="AU136" s="238" t="s">
        <v>82</v>
      </c>
      <c r="AY136" s="17" t="s">
        <v>150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80</v>
      </c>
      <c r="BK136" s="239">
        <f>ROUND(I136*H136,2)</f>
        <v>0</v>
      </c>
      <c r="BL136" s="17" t="s">
        <v>157</v>
      </c>
      <c r="BM136" s="238" t="s">
        <v>898</v>
      </c>
    </row>
    <row r="137" s="2" customFormat="1">
      <c r="A137" s="38"/>
      <c r="B137" s="39"/>
      <c r="C137" s="40"/>
      <c r="D137" s="240" t="s">
        <v>159</v>
      </c>
      <c r="E137" s="40"/>
      <c r="F137" s="241" t="s">
        <v>899</v>
      </c>
      <c r="G137" s="40"/>
      <c r="H137" s="40"/>
      <c r="I137" s="242"/>
      <c r="J137" s="40"/>
      <c r="K137" s="40"/>
      <c r="L137" s="44"/>
      <c r="M137" s="243"/>
      <c r="N137" s="244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159</v>
      </c>
      <c r="AU137" s="17" t="s">
        <v>82</v>
      </c>
    </row>
    <row r="138" s="14" customFormat="1">
      <c r="A138" s="14"/>
      <c r="B138" s="256"/>
      <c r="C138" s="257"/>
      <c r="D138" s="240" t="s">
        <v>172</v>
      </c>
      <c r="E138" s="258" t="s">
        <v>1</v>
      </c>
      <c r="F138" s="259" t="s">
        <v>900</v>
      </c>
      <c r="G138" s="257"/>
      <c r="H138" s="260">
        <v>0.32000000000000001</v>
      </c>
      <c r="I138" s="261"/>
      <c r="J138" s="257"/>
      <c r="K138" s="257"/>
      <c r="L138" s="262"/>
      <c r="M138" s="263"/>
      <c r="N138" s="264"/>
      <c r="O138" s="264"/>
      <c r="P138" s="264"/>
      <c r="Q138" s="264"/>
      <c r="R138" s="264"/>
      <c r="S138" s="264"/>
      <c r="T138" s="26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6" t="s">
        <v>172</v>
      </c>
      <c r="AU138" s="266" t="s">
        <v>82</v>
      </c>
      <c r="AV138" s="14" t="s">
        <v>82</v>
      </c>
      <c r="AW138" s="14" t="s">
        <v>30</v>
      </c>
      <c r="AX138" s="14" t="s">
        <v>80</v>
      </c>
      <c r="AY138" s="266" t="s">
        <v>150</v>
      </c>
    </row>
    <row r="139" s="2" customFormat="1" ht="16.5" customHeight="1">
      <c r="A139" s="38"/>
      <c r="B139" s="39"/>
      <c r="C139" s="278" t="s">
        <v>102</v>
      </c>
      <c r="D139" s="278" t="s">
        <v>268</v>
      </c>
      <c r="E139" s="279" t="s">
        <v>901</v>
      </c>
      <c r="F139" s="280" t="s">
        <v>902</v>
      </c>
      <c r="G139" s="281" t="s">
        <v>184</v>
      </c>
      <c r="H139" s="282">
        <v>0.51200000000000001</v>
      </c>
      <c r="I139" s="283"/>
      <c r="J139" s="284">
        <f>ROUND(I139*H139,2)</f>
        <v>0</v>
      </c>
      <c r="K139" s="280" t="s">
        <v>891</v>
      </c>
      <c r="L139" s="285"/>
      <c r="M139" s="286" t="s">
        <v>1</v>
      </c>
      <c r="N139" s="287" t="s">
        <v>38</v>
      </c>
      <c r="O139" s="91"/>
      <c r="P139" s="236">
        <f>O139*H139</f>
        <v>0</v>
      </c>
      <c r="Q139" s="236">
        <v>1</v>
      </c>
      <c r="R139" s="236">
        <f>Q139*H139</f>
        <v>0.51200000000000001</v>
      </c>
      <c r="S139" s="236">
        <v>0</v>
      </c>
      <c r="T139" s="23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213</v>
      </c>
      <c r="AT139" s="238" t="s">
        <v>268</v>
      </c>
      <c r="AU139" s="238" t="s">
        <v>82</v>
      </c>
      <c r="AY139" s="17" t="s">
        <v>150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80</v>
      </c>
      <c r="BK139" s="239">
        <f>ROUND(I139*H139,2)</f>
        <v>0</v>
      </c>
      <c r="BL139" s="17" t="s">
        <v>157</v>
      </c>
      <c r="BM139" s="238" t="s">
        <v>903</v>
      </c>
    </row>
    <row r="140" s="2" customFormat="1">
      <c r="A140" s="38"/>
      <c r="B140" s="39"/>
      <c r="C140" s="40"/>
      <c r="D140" s="240" t="s">
        <v>159</v>
      </c>
      <c r="E140" s="40"/>
      <c r="F140" s="241" t="s">
        <v>902</v>
      </c>
      <c r="G140" s="40"/>
      <c r="H140" s="40"/>
      <c r="I140" s="242"/>
      <c r="J140" s="40"/>
      <c r="K140" s="40"/>
      <c r="L140" s="44"/>
      <c r="M140" s="243"/>
      <c r="N140" s="244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159</v>
      </c>
      <c r="AU140" s="17" t="s">
        <v>82</v>
      </c>
    </row>
    <row r="141" s="14" customFormat="1">
      <c r="A141" s="14"/>
      <c r="B141" s="256"/>
      <c r="C141" s="257"/>
      <c r="D141" s="240" t="s">
        <v>172</v>
      </c>
      <c r="E141" s="258" t="s">
        <v>1</v>
      </c>
      <c r="F141" s="259" t="s">
        <v>904</v>
      </c>
      <c r="G141" s="257"/>
      <c r="H141" s="260">
        <v>0.51200000000000001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6" t="s">
        <v>172</v>
      </c>
      <c r="AU141" s="266" t="s">
        <v>82</v>
      </c>
      <c r="AV141" s="14" t="s">
        <v>82</v>
      </c>
      <c r="AW141" s="14" t="s">
        <v>30</v>
      </c>
      <c r="AX141" s="14" t="s">
        <v>80</v>
      </c>
      <c r="AY141" s="266" t="s">
        <v>150</v>
      </c>
    </row>
    <row r="142" s="2" customFormat="1">
      <c r="A142" s="38"/>
      <c r="B142" s="39"/>
      <c r="C142" s="227" t="s">
        <v>157</v>
      </c>
      <c r="D142" s="227" t="s">
        <v>152</v>
      </c>
      <c r="E142" s="228" t="s">
        <v>905</v>
      </c>
      <c r="F142" s="229" t="s">
        <v>906</v>
      </c>
      <c r="G142" s="230" t="s">
        <v>167</v>
      </c>
      <c r="H142" s="231">
        <v>8.5120000000000005</v>
      </c>
      <c r="I142" s="232"/>
      <c r="J142" s="233">
        <f>ROUND(I142*H142,2)</f>
        <v>0</v>
      </c>
      <c r="K142" s="229" t="s">
        <v>891</v>
      </c>
      <c r="L142" s="44"/>
      <c r="M142" s="234" t="s">
        <v>1</v>
      </c>
      <c r="N142" s="235" t="s">
        <v>38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157</v>
      </c>
      <c r="AT142" s="238" t="s">
        <v>152</v>
      </c>
      <c r="AU142" s="238" t="s">
        <v>82</v>
      </c>
      <c r="AY142" s="17" t="s">
        <v>150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80</v>
      </c>
      <c r="BK142" s="239">
        <f>ROUND(I142*H142,2)</f>
        <v>0</v>
      </c>
      <c r="BL142" s="17" t="s">
        <v>157</v>
      </c>
      <c r="BM142" s="238" t="s">
        <v>907</v>
      </c>
    </row>
    <row r="143" s="2" customFormat="1">
      <c r="A143" s="38"/>
      <c r="B143" s="39"/>
      <c r="C143" s="40"/>
      <c r="D143" s="240" t="s">
        <v>159</v>
      </c>
      <c r="E143" s="40"/>
      <c r="F143" s="241" t="s">
        <v>908</v>
      </c>
      <c r="G143" s="40"/>
      <c r="H143" s="40"/>
      <c r="I143" s="242"/>
      <c r="J143" s="40"/>
      <c r="K143" s="40"/>
      <c r="L143" s="44"/>
      <c r="M143" s="243"/>
      <c r="N143" s="244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159</v>
      </c>
      <c r="AU143" s="17" t="s">
        <v>82</v>
      </c>
    </row>
    <row r="144" s="14" customFormat="1">
      <c r="A144" s="14"/>
      <c r="B144" s="256"/>
      <c r="C144" s="257"/>
      <c r="D144" s="240" t="s">
        <v>172</v>
      </c>
      <c r="E144" s="258" t="s">
        <v>1</v>
      </c>
      <c r="F144" s="259" t="s">
        <v>909</v>
      </c>
      <c r="G144" s="257"/>
      <c r="H144" s="260">
        <v>8.5120000000000005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6" t="s">
        <v>172</v>
      </c>
      <c r="AU144" s="266" t="s">
        <v>82</v>
      </c>
      <c r="AV144" s="14" t="s">
        <v>82</v>
      </c>
      <c r="AW144" s="14" t="s">
        <v>30</v>
      </c>
      <c r="AX144" s="14" t="s">
        <v>73</v>
      </c>
      <c r="AY144" s="266" t="s">
        <v>150</v>
      </c>
    </row>
    <row r="145" s="15" customFormat="1">
      <c r="A145" s="15"/>
      <c r="B145" s="267"/>
      <c r="C145" s="268"/>
      <c r="D145" s="240" t="s">
        <v>172</v>
      </c>
      <c r="E145" s="269" t="s">
        <v>1</v>
      </c>
      <c r="F145" s="270" t="s">
        <v>204</v>
      </c>
      <c r="G145" s="268"/>
      <c r="H145" s="271">
        <v>8.5120000000000005</v>
      </c>
      <c r="I145" s="272"/>
      <c r="J145" s="268"/>
      <c r="K145" s="268"/>
      <c r="L145" s="273"/>
      <c r="M145" s="274"/>
      <c r="N145" s="275"/>
      <c r="O145" s="275"/>
      <c r="P145" s="275"/>
      <c r="Q145" s="275"/>
      <c r="R145" s="275"/>
      <c r="S145" s="275"/>
      <c r="T145" s="27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7" t="s">
        <v>172</v>
      </c>
      <c r="AU145" s="277" t="s">
        <v>82</v>
      </c>
      <c r="AV145" s="15" t="s">
        <v>157</v>
      </c>
      <c r="AW145" s="15" t="s">
        <v>30</v>
      </c>
      <c r="AX145" s="15" t="s">
        <v>80</v>
      </c>
      <c r="AY145" s="277" t="s">
        <v>150</v>
      </c>
    </row>
    <row r="146" s="2" customFormat="1" ht="16.5" customHeight="1">
      <c r="A146" s="38"/>
      <c r="B146" s="39"/>
      <c r="C146" s="227" t="s">
        <v>181</v>
      </c>
      <c r="D146" s="227" t="s">
        <v>152</v>
      </c>
      <c r="E146" s="228" t="s">
        <v>910</v>
      </c>
      <c r="F146" s="229" t="s">
        <v>911</v>
      </c>
      <c r="G146" s="230" t="s">
        <v>167</v>
      </c>
      <c r="H146" s="231">
        <v>13.44</v>
      </c>
      <c r="I146" s="232"/>
      <c r="J146" s="233">
        <f>ROUND(I146*H146,2)</f>
        <v>0</v>
      </c>
      <c r="K146" s="229" t="s">
        <v>891</v>
      </c>
      <c r="L146" s="44"/>
      <c r="M146" s="234" t="s">
        <v>1</v>
      </c>
      <c r="N146" s="235" t="s">
        <v>38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157</v>
      </c>
      <c r="AT146" s="238" t="s">
        <v>152</v>
      </c>
      <c r="AU146" s="238" t="s">
        <v>82</v>
      </c>
      <c r="AY146" s="17" t="s">
        <v>150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80</v>
      </c>
      <c r="BK146" s="239">
        <f>ROUND(I146*H146,2)</f>
        <v>0</v>
      </c>
      <c r="BL146" s="17" t="s">
        <v>157</v>
      </c>
      <c r="BM146" s="238" t="s">
        <v>912</v>
      </c>
    </row>
    <row r="147" s="2" customFormat="1">
      <c r="A147" s="38"/>
      <c r="B147" s="39"/>
      <c r="C147" s="40"/>
      <c r="D147" s="240" t="s">
        <v>159</v>
      </c>
      <c r="E147" s="40"/>
      <c r="F147" s="241" t="s">
        <v>913</v>
      </c>
      <c r="G147" s="40"/>
      <c r="H147" s="40"/>
      <c r="I147" s="242"/>
      <c r="J147" s="40"/>
      <c r="K147" s="40"/>
      <c r="L147" s="44"/>
      <c r="M147" s="243"/>
      <c r="N147" s="244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159</v>
      </c>
      <c r="AU147" s="17" t="s">
        <v>82</v>
      </c>
    </row>
    <row r="148" s="2" customFormat="1">
      <c r="A148" s="38"/>
      <c r="B148" s="39"/>
      <c r="C148" s="40"/>
      <c r="D148" s="240" t="s">
        <v>170</v>
      </c>
      <c r="E148" s="40"/>
      <c r="F148" s="245" t="s">
        <v>914</v>
      </c>
      <c r="G148" s="40"/>
      <c r="H148" s="40"/>
      <c r="I148" s="242"/>
      <c r="J148" s="40"/>
      <c r="K148" s="40"/>
      <c r="L148" s="44"/>
      <c r="M148" s="243"/>
      <c r="N148" s="244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170</v>
      </c>
      <c r="AU148" s="17" t="s">
        <v>82</v>
      </c>
    </row>
    <row r="149" s="14" customFormat="1">
      <c r="A149" s="14"/>
      <c r="B149" s="256"/>
      <c r="C149" s="257"/>
      <c r="D149" s="240" t="s">
        <v>172</v>
      </c>
      <c r="E149" s="258" t="s">
        <v>1</v>
      </c>
      <c r="F149" s="259" t="s">
        <v>915</v>
      </c>
      <c r="G149" s="257"/>
      <c r="H149" s="260">
        <v>13.44</v>
      </c>
      <c r="I149" s="261"/>
      <c r="J149" s="257"/>
      <c r="K149" s="257"/>
      <c r="L149" s="262"/>
      <c r="M149" s="263"/>
      <c r="N149" s="264"/>
      <c r="O149" s="264"/>
      <c r="P149" s="264"/>
      <c r="Q149" s="264"/>
      <c r="R149" s="264"/>
      <c r="S149" s="264"/>
      <c r="T149" s="26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6" t="s">
        <v>172</v>
      </c>
      <c r="AU149" s="266" t="s">
        <v>82</v>
      </c>
      <c r="AV149" s="14" t="s">
        <v>82</v>
      </c>
      <c r="AW149" s="14" t="s">
        <v>30</v>
      </c>
      <c r="AX149" s="14" t="s">
        <v>73</v>
      </c>
      <c r="AY149" s="266" t="s">
        <v>150</v>
      </c>
    </row>
    <row r="150" s="15" customFormat="1">
      <c r="A150" s="15"/>
      <c r="B150" s="267"/>
      <c r="C150" s="268"/>
      <c r="D150" s="240" t="s">
        <v>172</v>
      </c>
      <c r="E150" s="269" t="s">
        <v>1</v>
      </c>
      <c r="F150" s="270" t="s">
        <v>204</v>
      </c>
      <c r="G150" s="268"/>
      <c r="H150" s="271">
        <v>13.44</v>
      </c>
      <c r="I150" s="272"/>
      <c r="J150" s="268"/>
      <c r="K150" s="268"/>
      <c r="L150" s="273"/>
      <c r="M150" s="274"/>
      <c r="N150" s="275"/>
      <c r="O150" s="275"/>
      <c r="P150" s="275"/>
      <c r="Q150" s="275"/>
      <c r="R150" s="275"/>
      <c r="S150" s="275"/>
      <c r="T150" s="27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7" t="s">
        <v>172</v>
      </c>
      <c r="AU150" s="277" t="s">
        <v>82</v>
      </c>
      <c r="AV150" s="15" t="s">
        <v>157</v>
      </c>
      <c r="AW150" s="15" t="s">
        <v>30</v>
      </c>
      <c r="AX150" s="15" t="s">
        <v>80</v>
      </c>
      <c r="AY150" s="277" t="s">
        <v>150</v>
      </c>
    </row>
    <row r="151" s="2" customFormat="1" ht="16.5" customHeight="1">
      <c r="A151" s="38"/>
      <c r="B151" s="39"/>
      <c r="C151" s="227" t="s">
        <v>189</v>
      </c>
      <c r="D151" s="227" t="s">
        <v>152</v>
      </c>
      <c r="E151" s="228" t="s">
        <v>916</v>
      </c>
      <c r="F151" s="229" t="s">
        <v>917</v>
      </c>
      <c r="G151" s="230" t="s">
        <v>167</v>
      </c>
      <c r="H151" s="231">
        <v>5</v>
      </c>
      <c r="I151" s="232"/>
      <c r="J151" s="233">
        <f>ROUND(I151*H151,2)</f>
        <v>0</v>
      </c>
      <c r="K151" s="229" t="s">
        <v>891</v>
      </c>
      <c r="L151" s="44"/>
      <c r="M151" s="234" t="s">
        <v>1</v>
      </c>
      <c r="N151" s="235" t="s">
        <v>38</v>
      </c>
      <c r="O151" s="91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157</v>
      </c>
      <c r="AT151" s="238" t="s">
        <v>152</v>
      </c>
      <c r="AU151" s="238" t="s">
        <v>82</v>
      </c>
      <c r="AY151" s="17" t="s">
        <v>150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80</v>
      </c>
      <c r="BK151" s="239">
        <f>ROUND(I151*H151,2)</f>
        <v>0</v>
      </c>
      <c r="BL151" s="17" t="s">
        <v>157</v>
      </c>
      <c r="BM151" s="238" t="s">
        <v>918</v>
      </c>
    </row>
    <row r="152" s="2" customFormat="1">
      <c r="A152" s="38"/>
      <c r="B152" s="39"/>
      <c r="C152" s="40"/>
      <c r="D152" s="240" t="s">
        <v>159</v>
      </c>
      <c r="E152" s="40"/>
      <c r="F152" s="241" t="s">
        <v>919</v>
      </c>
      <c r="G152" s="40"/>
      <c r="H152" s="40"/>
      <c r="I152" s="242"/>
      <c r="J152" s="40"/>
      <c r="K152" s="40"/>
      <c r="L152" s="44"/>
      <c r="M152" s="243"/>
      <c r="N152" s="244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159</v>
      </c>
      <c r="AU152" s="17" t="s">
        <v>82</v>
      </c>
    </row>
    <row r="153" s="13" customFormat="1">
      <c r="A153" s="13"/>
      <c r="B153" s="246"/>
      <c r="C153" s="247"/>
      <c r="D153" s="240" t="s">
        <v>172</v>
      </c>
      <c r="E153" s="248" t="s">
        <v>1</v>
      </c>
      <c r="F153" s="249" t="s">
        <v>920</v>
      </c>
      <c r="G153" s="247"/>
      <c r="H153" s="248" t="s">
        <v>1</v>
      </c>
      <c r="I153" s="250"/>
      <c r="J153" s="247"/>
      <c r="K153" s="247"/>
      <c r="L153" s="251"/>
      <c r="M153" s="252"/>
      <c r="N153" s="253"/>
      <c r="O153" s="253"/>
      <c r="P153" s="253"/>
      <c r="Q153" s="253"/>
      <c r="R153" s="253"/>
      <c r="S153" s="253"/>
      <c r="T153" s="25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5" t="s">
        <v>172</v>
      </c>
      <c r="AU153" s="255" t="s">
        <v>82</v>
      </c>
      <c r="AV153" s="13" t="s">
        <v>80</v>
      </c>
      <c r="AW153" s="13" t="s">
        <v>30</v>
      </c>
      <c r="AX153" s="13" t="s">
        <v>73</v>
      </c>
      <c r="AY153" s="255" t="s">
        <v>150</v>
      </c>
    </row>
    <row r="154" s="14" customFormat="1">
      <c r="A154" s="14"/>
      <c r="B154" s="256"/>
      <c r="C154" s="257"/>
      <c r="D154" s="240" t="s">
        <v>172</v>
      </c>
      <c r="E154" s="258" t="s">
        <v>1</v>
      </c>
      <c r="F154" s="259" t="s">
        <v>181</v>
      </c>
      <c r="G154" s="257"/>
      <c r="H154" s="260">
        <v>5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6" t="s">
        <v>172</v>
      </c>
      <c r="AU154" s="266" t="s">
        <v>82</v>
      </c>
      <c r="AV154" s="14" t="s">
        <v>82</v>
      </c>
      <c r="AW154" s="14" t="s">
        <v>30</v>
      </c>
      <c r="AX154" s="14" t="s">
        <v>80</v>
      </c>
      <c r="AY154" s="266" t="s">
        <v>150</v>
      </c>
    </row>
    <row r="155" s="2" customFormat="1" ht="16.5" customHeight="1">
      <c r="A155" s="38"/>
      <c r="B155" s="39"/>
      <c r="C155" s="278" t="s">
        <v>207</v>
      </c>
      <c r="D155" s="278" t="s">
        <v>268</v>
      </c>
      <c r="E155" s="279" t="s">
        <v>921</v>
      </c>
      <c r="F155" s="280" t="s">
        <v>922</v>
      </c>
      <c r="G155" s="281" t="s">
        <v>184</v>
      </c>
      <c r="H155" s="282">
        <v>28.175999999999998</v>
      </c>
      <c r="I155" s="283"/>
      <c r="J155" s="284">
        <f>ROUND(I155*H155,2)</f>
        <v>0</v>
      </c>
      <c r="K155" s="280" t="s">
        <v>891</v>
      </c>
      <c r="L155" s="285"/>
      <c r="M155" s="286" t="s">
        <v>1</v>
      </c>
      <c r="N155" s="287" t="s">
        <v>38</v>
      </c>
      <c r="O155" s="91"/>
      <c r="P155" s="236">
        <f>O155*H155</f>
        <v>0</v>
      </c>
      <c r="Q155" s="236">
        <v>1</v>
      </c>
      <c r="R155" s="236">
        <f>Q155*H155</f>
        <v>28.175999999999998</v>
      </c>
      <c r="S155" s="236">
        <v>0</v>
      </c>
      <c r="T155" s="23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213</v>
      </c>
      <c r="AT155" s="238" t="s">
        <v>268</v>
      </c>
      <c r="AU155" s="238" t="s">
        <v>82</v>
      </c>
      <c r="AY155" s="17" t="s">
        <v>150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80</v>
      </c>
      <c r="BK155" s="239">
        <f>ROUND(I155*H155,2)</f>
        <v>0</v>
      </c>
      <c r="BL155" s="17" t="s">
        <v>157</v>
      </c>
      <c r="BM155" s="238" t="s">
        <v>923</v>
      </c>
    </row>
    <row r="156" s="2" customFormat="1">
      <c r="A156" s="38"/>
      <c r="B156" s="39"/>
      <c r="C156" s="40"/>
      <c r="D156" s="240" t="s">
        <v>159</v>
      </c>
      <c r="E156" s="40"/>
      <c r="F156" s="241" t="s">
        <v>922</v>
      </c>
      <c r="G156" s="40"/>
      <c r="H156" s="40"/>
      <c r="I156" s="242"/>
      <c r="J156" s="40"/>
      <c r="K156" s="40"/>
      <c r="L156" s="44"/>
      <c r="M156" s="243"/>
      <c r="N156" s="244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159</v>
      </c>
      <c r="AU156" s="17" t="s">
        <v>82</v>
      </c>
    </row>
    <row r="157" s="14" customFormat="1">
      <c r="A157" s="14"/>
      <c r="B157" s="256"/>
      <c r="C157" s="257"/>
      <c r="D157" s="240" t="s">
        <v>172</v>
      </c>
      <c r="E157" s="258" t="s">
        <v>1</v>
      </c>
      <c r="F157" s="259" t="s">
        <v>924</v>
      </c>
      <c r="G157" s="257"/>
      <c r="H157" s="260">
        <v>28.175999999999998</v>
      </c>
      <c r="I157" s="261"/>
      <c r="J157" s="257"/>
      <c r="K157" s="257"/>
      <c r="L157" s="262"/>
      <c r="M157" s="263"/>
      <c r="N157" s="264"/>
      <c r="O157" s="264"/>
      <c r="P157" s="264"/>
      <c r="Q157" s="264"/>
      <c r="R157" s="264"/>
      <c r="S157" s="264"/>
      <c r="T157" s="26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6" t="s">
        <v>172</v>
      </c>
      <c r="AU157" s="266" t="s">
        <v>82</v>
      </c>
      <c r="AV157" s="14" t="s">
        <v>82</v>
      </c>
      <c r="AW157" s="14" t="s">
        <v>30</v>
      </c>
      <c r="AX157" s="14" t="s">
        <v>73</v>
      </c>
      <c r="AY157" s="266" t="s">
        <v>150</v>
      </c>
    </row>
    <row r="158" s="15" customFormat="1">
      <c r="A158" s="15"/>
      <c r="B158" s="267"/>
      <c r="C158" s="268"/>
      <c r="D158" s="240" t="s">
        <v>172</v>
      </c>
      <c r="E158" s="269" t="s">
        <v>1</v>
      </c>
      <c r="F158" s="270" t="s">
        <v>204</v>
      </c>
      <c r="G158" s="268"/>
      <c r="H158" s="271">
        <v>28.175999999999998</v>
      </c>
      <c r="I158" s="272"/>
      <c r="J158" s="268"/>
      <c r="K158" s="268"/>
      <c r="L158" s="273"/>
      <c r="M158" s="274"/>
      <c r="N158" s="275"/>
      <c r="O158" s="275"/>
      <c r="P158" s="275"/>
      <c r="Q158" s="275"/>
      <c r="R158" s="275"/>
      <c r="S158" s="275"/>
      <c r="T158" s="276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7" t="s">
        <v>172</v>
      </c>
      <c r="AU158" s="277" t="s">
        <v>82</v>
      </c>
      <c r="AV158" s="15" t="s">
        <v>157</v>
      </c>
      <c r="AW158" s="15" t="s">
        <v>30</v>
      </c>
      <c r="AX158" s="15" t="s">
        <v>80</v>
      </c>
      <c r="AY158" s="277" t="s">
        <v>150</v>
      </c>
    </row>
    <row r="159" s="2" customFormat="1">
      <c r="A159" s="38"/>
      <c r="B159" s="39"/>
      <c r="C159" s="227" t="s">
        <v>213</v>
      </c>
      <c r="D159" s="227" t="s">
        <v>152</v>
      </c>
      <c r="E159" s="228" t="s">
        <v>925</v>
      </c>
      <c r="F159" s="229" t="s">
        <v>926</v>
      </c>
      <c r="G159" s="230" t="s">
        <v>155</v>
      </c>
      <c r="H159" s="231">
        <v>8</v>
      </c>
      <c r="I159" s="232"/>
      <c r="J159" s="233">
        <f>ROUND(I159*H159,2)</f>
        <v>0</v>
      </c>
      <c r="K159" s="229" t="s">
        <v>891</v>
      </c>
      <c r="L159" s="44"/>
      <c r="M159" s="234" t="s">
        <v>1</v>
      </c>
      <c r="N159" s="235" t="s">
        <v>38</v>
      </c>
      <c r="O159" s="91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8" t="s">
        <v>157</v>
      </c>
      <c r="AT159" s="238" t="s">
        <v>152</v>
      </c>
      <c r="AU159" s="238" t="s">
        <v>82</v>
      </c>
      <c r="AY159" s="17" t="s">
        <v>150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7" t="s">
        <v>80</v>
      </c>
      <c r="BK159" s="239">
        <f>ROUND(I159*H159,2)</f>
        <v>0</v>
      </c>
      <c r="BL159" s="17" t="s">
        <v>157</v>
      </c>
      <c r="BM159" s="238" t="s">
        <v>927</v>
      </c>
    </row>
    <row r="160" s="2" customFormat="1">
      <c r="A160" s="38"/>
      <c r="B160" s="39"/>
      <c r="C160" s="40"/>
      <c r="D160" s="240" t="s">
        <v>159</v>
      </c>
      <c r="E160" s="40"/>
      <c r="F160" s="241" t="s">
        <v>928</v>
      </c>
      <c r="G160" s="40"/>
      <c r="H160" s="40"/>
      <c r="I160" s="242"/>
      <c r="J160" s="40"/>
      <c r="K160" s="40"/>
      <c r="L160" s="44"/>
      <c r="M160" s="243"/>
      <c r="N160" s="244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159</v>
      </c>
      <c r="AU160" s="17" t="s">
        <v>82</v>
      </c>
    </row>
    <row r="161" s="2" customFormat="1">
      <c r="A161" s="38"/>
      <c r="B161" s="39"/>
      <c r="C161" s="40"/>
      <c r="D161" s="240" t="s">
        <v>170</v>
      </c>
      <c r="E161" s="40"/>
      <c r="F161" s="245" t="s">
        <v>929</v>
      </c>
      <c r="G161" s="40"/>
      <c r="H161" s="40"/>
      <c r="I161" s="242"/>
      <c r="J161" s="40"/>
      <c r="K161" s="40"/>
      <c r="L161" s="44"/>
      <c r="M161" s="243"/>
      <c r="N161" s="244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170</v>
      </c>
      <c r="AU161" s="17" t="s">
        <v>82</v>
      </c>
    </row>
    <row r="162" s="2" customFormat="1">
      <c r="A162" s="38"/>
      <c r="B162" s="39"/>
      <c r="C162" s="227" t="s">
        <v>205</v>
      </c>
      <c r="D162" s="227" t="s">
        <v>152</v>
      </c>
      <c r="E162" s="228" t="s">
        <v>930</v>
      </c>
      <c r="F162" s="229" t="s">
        <v>931</v>
      </c>
      <c r="G162" s="230" t="s">
        <v>932</v>
      </c>
      <c r="H162" s="231">
        <v>0.10000000000000001</v>
      </c>
      <c r="I162" s="232"/>
      <c r="J162" s="233">
        <f>ROUND(I162*H162,2)</f>
        <v>0</v>
      </c>
      <c r="K162" s="229" t="s">
        <v>891</v>
      </c>
      <c r="L162" s="44"/>
      <c r="M162" s="234" t="s">
        <v>1</v>
      </c>
      <c r="N162" s="235" t="s">
        <v>38</v>
      </c>
      <c r="O162" s="91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157</v>
      </c>
      <c r="AT162" s="238" t="s">
        <v>152</v>
      </c>
      <c r="AU162" s="238" t="s">
        <v>82</v>
      </c>
      <c r="AY162" s="17" t="s">
        <v>150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80</v>
      </c>
      <c r="BK162" s="239">
        <f>ROUND(I162*H162,2)</f>
        <v>0</v>
      </c>
      <c r="BL162" s="17" t="s">
        <v>157</v>
      </c>
      <c r="BM162" s="238" t="s">
        <v>933</v>
      </c>
    </row>
    <row r="163" s="2" customFormat="1">
      <c r="A163" s="38"/>
      <c r="B163" s="39"/>
      <c r="C163" s="40"/>
      <c r="D163" s="240" t="s">
        <v>159</v>
      </c>
      <c r="E163" s="40"/>
      <c r="F163" s="241" t="s">
        <v>934</v>
      </c>
      <c r="G163" s="40"/>
      <c r="H163" s="40"/>
      <c r="I163" s="242"/>
      <c r="J163" s="40"/>
      <c r="K163" s="40"/>
      <c r="L163" s="44"/>
      <c r="M163" s="243"/>
      <c r="N163" s="244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159</v>
      </c>
      <c r="AU163" s="17" t="s">
        <v>82</v>
      </c>
    </row>
    <row r="164" s="2" customFormat="1">
      <c r="A164" s="38"/>
      <c r="B164" s="39"/>
      <c r="C164" s="40"/>
      <c r="D164" s="240" t="s">
        <v>170</v>
      </c>
      <c r="E164" s="40"/>
      <c r="F164" s="245" t="s">
        <v>935</v>
      </c>
      <c r="G164" s="40"/>
      <c r="H164" s="40"/>
      <c r="I164" s="242"/>
      <c r="J164" s="40"/>
      <c r="K164" s="40"/>
      <c r="L164" s="44"/>
      <c r="M164" s="243"/>
      <c r="N164" s="244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170</v>
      </c>
      <c r="AU164" s="17" t="s">
        <v>82</v>
      </c>
    </row>
    <row r="165" s="12" customFormat="1" ht="25.92" customHeight="1">
      <c r="A165" s="12"/>
      <c r="B165" s="211"/>
      <c r="C165" s="212"/>
      <c r="D165" s="213" t="s">
        <v>72</v>
      </c>
      <c r="E165" s="214" t="s">
        <v>936</v>
      </c>
      <c r="F165" s="214" t="s">
        <v>937</v>
      </c>
      <c r="G165" s="212"/>
      <c r="H165" s="212"/>
      <c r="I165" s="215"/>
      <c r="J165" s="216">
        <f>BK165</f>
        <v>0</v>
      </c>
      <c r="K165" s="212"/>
      <c r="L165" s="217"/>
      <c r="M165" s="218"/>
      <c r="N165" s="219"/>
      <c r="O165" s="219"/>
      <c r="P165" s="220">
        <f>SUM(P166:P175)</f>
        <v>0</v>
      </c>
      <c r="Q165" s="219"/>
      <c r="R165" s="220">
        <f>SUM(R166:R175)</f>
        <v>0</v>
      </c>
      <c r="S165" s="219"/>
      <c r="T165" s="221">
        <f>SUM(T166:T175)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2" t="s">
        <v>157</v>
      </c>
      <c r="AT165" s="223" t="s">
        <v>72</v>
      </c>
      <c r="AU165" s="223" t="s">
        <v>73</v>
      </c>
      <c r="AY165" s="222" t="s">
        <v>150</v>
      </c>
      <c r="BK165" s="224">
        <f>SUM(BK166:BK175)</f>
        <v>0</v>
      </c>
    </row>
    <row r="166" s="2" customFormat="1" ht="55.5" customHeight="1">
      <c r="A166" s="38"/>
      <c r="B166" s="39"/>
      <c r="C166" s="227" t="s">
        <v>233</v>
      </c>
      <c r="D166" s="227" t="s">
        <v>152</v>
      </c>
      <c r="E166" s="228" t="s">
        <v>938</v>
      </c>
      <c r="F166" s="229" t="s">
        <v>939</v>
      </c>
      <c r="G166" s="230" t="s">
        <v>184</v>
      </c>
      <c r="H166" s="231">
        <v>28.687999999999999</v>
      </c>
      <c r="I166" s="232"/>
      <c r="J166" s="233">
        <f>ROUND(I166*H166,2)</f>
        <v>0</v>
      </c>
      <c r="K166" s="229" t="s">
        <v>891</v>
      </c>
      <c r="L166" s="44"/>
      <c r="M166" s="234" t="s">
        <v>1</v>
      </c>
      <c r="N166" s="235" t="s">
        <v>38</v>
      </c>
      <c r="O166" s="91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8" t="s">
        <v>940</v>
      </c>
      <c r="AT166" s="238" t="s">
        <v>152</v>
      </c>
      <c r="AU166" s="238" t="s">
        <v>80</v>
      </c>
      <c r="AY166" s="17" t="s">
        <v>150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7" t="s">
        <v>80</v>
      </c>
      <c r="BK166" s="239">
        <f>ROUND(I166*H166,2)</f>
        <v>0</v>
      </c>
      <c r="BL166" s="17" t="s">
        <v>940</v>
      </c>
      <c r="BM166" s="238" t="s">
        <v>941</v>
      </c>
    </row>
    <row r="167" s="2" customFormat="1">
      <c r="A167" s="38"/>
      <c r="B167" s="39"/>
      <c r="C167" s="40"/>
      <c r="D167" s="240" t="s">
        <v>159</v>
      </c>
      <c r="E167" s="40"/>
      <c r="F167" s="241" t="s">
        <v>942</v>
      </c>
      <c r="G167" s="40"/>
      <c r="H167" s="40"/>
      <c r="I167" s="242"/>
      <c r="J167" s="40"/>
      <c r="K167" s="40"/>
      <c r="L167" s="44"/>
      <c r="M167" s="243"/>
      <c r="N167" s="244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159</v>
      </c>
      <c r="AU167" s="17" t="s">
        <v>80</v>
      </c>
    </row>
    <row r="168" s="13" customFormat="1">
      <c r="A168" s="13"/>
      <c r="B168" s="246"/>
      <c r="C168" s="247"/>
      <c r="D168" s="240" t="s">
        <v>172</v>
      </c>
      <c r="E168" s="248" t="s">
        <v>1</v>
      </c>
      <c r="F168" s="249" t="s">
        <v>943</v>
      </c>
      <c r="G168" s="247"/>
      <c r="H168" s="248" t="s">
        <v>1</v>
      </c>
      <c r="I168" s="250"/>
      <c r="J168" s="247"/>
      <c r="K168" s="247"/>
      <c r="L168" s="251"/>
      <c r="M168" s="252"/>
      <c r="N168" s="253"/>
      <c r="O168" s="253"/>
      <c r="P168" s="253"/>
      <c r="Q168" s="253"/>
      <c r="R168" s="253"/>
      <c r="S168" s="253"/>
      <c r="T168" s="25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5" t="s">
        <v>172</v>
      </c>
      <c r="AU168" s="255" t="s">
        <v>80</v>
      </c>
      <c r="AV168" s="13" t="s">
        <v>80</v>
      </c>
      <c r="AW168" s="13" t="s">
        <v>30</v>
      </c>
      <c r="AX168" s="13" t="s">
        <v>73</v>
      </c>
      <c r="AY168" s="255" t="s">
        <v>150</v>
      </c>
    </row>
    <row r="169" s="14" customFormat="1">
      <c r="A169" s="14"/>
      <c r="B169" s="256"/>
      <c r="C169" s="257"/>
      <c r="D169" s="240" t="s">
        <v>172</v>
      </c>
      <c r="E169" s="258" t="s">
        <v>1</v>
      </c>
      <c r="F169" s="259" t="s">
        <v>944</v>
      </c>
      <c r="G169" s="257"/>
      <c r="H169" s="260">
        <v>28.687999999999999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6" t="s">
        <v>172</v>
      </c>
      <c r="AU169" s="266" t="s">
        <v>80</v>
      </c>
      <c r="AV169" s="14" t="s">
        <v>82</v>
      </c>
      <c r="AW169" s="14" t="s">
        <v>30</v>
      </c>
      <c r="AX169" s="14" t="s">
        <v>80</v>
      </c>
      <c r="AY169" s="266" t="s">
        <v>150</v>
      </c>
    </row>
    <row r="170" s="2" customFormat="1" ht="55.5" customHeight="1">
      <c r="A170" s="38"/>
      <c r="B170" s="39"/>
      <c r="C170" s="227" t="s">
        <v>238</v>
      </c>
      <c r="D170" s="227" t="s">
        <v>152</v>
      </c>
      <c r="E170" s="228" t="s">
        <v>945</v>
      </c>
      <c r="F170" s="229" t="s">
        <v>946</v>
      </c>
      <c r="G170" s="230" t="s">
        <v>184</v>
      </c>
      <c r="H170" s="231">
        <v>17.024000000000001</v>
      </c>
      <c r="I170" s="232"/>
      <c r="J170" s="233">
        <f>ROUND(I170*H170,2)</f>
        <v>0</v>
      </c>
      <c r="K170" s="229" t="s">
        <v>891</v>
      </c>
      <c r="L170" s="44"/>
      <c r="M170" s="234" t="s">
        <v>1</v>
      </c>
      <c r="N170" s="235" t="s">
        <v>38</v>
      </c>
      <c r="O170" s="91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8" t="s">
        <v>940</v>
      </c>
      <c r="AT170" s="238" t="s">
        <v>152</v>
      </c>
      <c r="AU170" s="238" t="s">
        <v>80</v>
      </c>
      <c r="AY170" s="17" t="s">
        <v>150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7" t="s">
        <v>80</v>
      </c>
      <c r="BK170" s="239">
        <f>ROUND(I170*H170,2)</f>
        <v>0</v>
      </c>
      <c r="BL170" s="17" t="s">
        <v>940</v>
      </c>
      <c r="BM170" s="238" t="s">
        <v>947</v>
      </c>
    </row>
    <row r="171" s="2" customFormat="1">
      <c r="A171" s="38"/>
      <c r="B171" s="39"/>
      <c r="C171" s="40"/>
      <c r="D171" s="240" t="s">
        <v>159</v>
      </c>
      <c r="E171" s="40"/>
      <c r="F171" s="241" t="s">
        <v>948</v>
      </c>
      <c r="G171" s="40"/>
      <c r="H171" s="40"/>
      <c r="I171" s="242"/>
      <c r="J171" s="40"/>
      <c r="K171" s="40"/>
      <c r="L171" s="44"/>
      <c r="M171" s="243"/>
      <c r="N171" s="244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159</v>
      </c>
      <c r="AU171" s="17" t="s">
        <v>80</v>
      </c>
    </row>
    <row r="172" s="13" customFormat="1">
      <c r="A172" s="13"/>
      <c r="B172" s="246"/>
      <c r="C172" s="247"/>
      <c r="D172" s="240" t="s">
        <v>172</v>
      </c>
      <c r="E172" s="248" t="s">
        <v>1</v>
      </c>
      <c r="F172" s="249" t="s">
        <v>949</v>
      </c>
      <c r="G172" s="247"/>
      <c r="H172" s="248" t="s">
        <v>1</v>
      </c>
      <c r="I172" s="250"/>
      <c r="J172" s="247"/>
      <c r="K172" s="247"/>
      <c r="L172" s="251"/>
      <c r="M172" s="252"/>
      <c r="N172" s="253"/>
      <c r="O172" s="253"/>
      <c r="P172" s="253"/>
      <c r="Q172" s="253"/>
      <c r="R172" s="253"/>
      <c r="S172" s="253"/>
      <c r="T172" s="25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5" t="s">
        <v>172</v>
      </c>
      <c r="AU172" s="255" t="s">
        <v>80</v>
      </c>
      <c r="AV172" s="13" t="s">
        <v>80</v>
      </c>
      <c r="AW172" s="13" t="s">
        <v>30</v>
      </c>
      <c r="AX172" s="13" t="s">
        <v>73</v>
      </c>
      <c r="AY172" s="255" t="s">
        <v>150</v>
      </c>
    </row>
    <row r="173" s="14" customFormat="1">
      <c r="A173" s="14"/>
      <c r="B173" s="256"/>
      <c r="C173" s="257"/>
      <c r="D173" s="240" t="s">
        <v>172</v>
      </c>
      <c r="E173" s="258" t="s">
        <v>1</v>
      </c>
      <c r="F173" s="259" t="s">
        <v>950</v>
      </c>
      <c r="G173" s="257"/>
      <c r="H173" s="260">
        <v>17.024000000000001</v>
      </c>
      <c r="I173" s="261"/>
      <c r="J173" s="257"/>
      <c r="K173" s="257"/>
      <c r="L173" s="262"/>
      <c r="M173" s="263"/>
      <c r="N173" s="264"/>
      <c r="O173" s="264"/>
      <c r="P173" s="264"/>
      <c r="Q173" s="264"/>
      <c r="R173" s="264"/>
      <c r="S173" s="264"/>
      <c r="T173" s="26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6" t="s">
        <v>172</v>
      </c>
      <c r="AU173" s="266" t="s">
        <v>80</v>
      </c>
      <c r="AV173" s="14" t="s">
        <v>82</v>
      </c>
      <c r="AW173" s="14" t="s">
        <v>30</v>
      </c>
      <c r="AX173" s="14" t="s">
        <v>80</v>
      </c>
      <c r="AY173" s="266" t="s">
        <v>150</v>
      </c>
    </row>
    <row r="174" s="2" customFormat="1" ht="16.5" customHeight="1">
      <c r="A174" s="38"/>
      <c r="B174" s="39"/>
      <c r="C174" s="227" t="s">
        <v>245</v>
      </c>
      <c r="D174" s="227" t="s">
        <v>152</v>
      </c>
      <c r="E174" s="228" t="s">
        <v>951</v>
      </c>
      <c r="F174" s="229" t="s">
        <v>952</v>
      </c>
      <c r="G174" s="230" t="s">
        <v>184</v>
      </c>
      <c r="H174" s="231">
        <v>17.024000000000001</v>
      </c>
      <c r="I174" s="232"/>
      <c r="J174" s="233">
        <f>ROUND(I174*H174,2)</f>
        <v>0</v>
      </c>
      <c r="K174" s="229" t="s">
        <v>891</v>
      </c>
      <c r="L174" s="44"/>
      <c r="M174" s="234" t="s">
        <v>1</v>
      </c>
      <c r="N174" s="235" t="s">
        <v>38</v>
      </c>
      <c r="O174" s="91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8" t="s">
        <v>940</v>
      </c>
      <c r="AT174" s="238" t="s">
        <v>152</v>
      </c>
      <c r="AU174" s="238" t="s">
        <v>80</v>
      </c>
      <c r="AY174" s="17" t="s">
        <v>150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7" t="s">
        <v>80</v>
      </c>
      <c r="BK174" s="239">
        <f>ROUND(I174*H174,2)</f>
        <v>0</v>
      </c>
      <c r="BL174" s="17" t="s">
        <v>940</v>
      </c>
      <c r="BM174" s="238" t="s">
        <v>953</v>
      </c>
    </row>
    <row r="175" s="2" customFormat="1">
      <c r="A175" s="38"/>
      <c r="B175" s="39"/>
      <c r="C175" s="40"/>
      <c r="D175" s="240" t="s">
        <v>159</v>
      </c>
      <c r="E175" s="40"/>
      <c r="F175" s="241" t="s">
        <v>954</v>
      </c>
      <c r="G175" s="40"/>
      <c r="H175" s="40"/>
      <c r="I175" s="242"/>
      <c r="J175" s="40"/>
      <c r="K175" s="40"/>
      <c r="L175" s="44"/>
      <c r="M175" s="243"/>
      <c r="N175" s="244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159</v>
      </c>
      <c r="AU175" s="17" t="s">
        <v>80</v>
      </c>
    </row>
    <row r="176" s="12" customFormat="1" ht="25.92" customHeight="1">
      <c r="A176" s="12"/>
      <c r="B176" s="211"/>
      <c r="C176" s="212"/>
      <c r="D176" s="213" t="s">
        <v>72</v>
      </c>
      <c r="E176" s="214" t="s">
        <v>365</v>
      </c>
      <c r="F176" s="214" t="s">
        <v>366</v>
      </c>
      <c r="G176" s="212"/>
      <c r="H176" s="212"/>
      <c r="I176" s="215"/>
      <c r="J176" s="216">
        <f>BK176</f>
        <v>0</v>
      </c>
      <c r="K176" s="212"/>
      <c r="L176" s="217"/>
      <c r="M176" s="218"/>
      <c r="N176" s="219"/>
      <c r="O176" s="219"/>
      <c r="P176" s="220">
        <f>SUM(P177:P180)</f>
        <v>0</v>
      </c>
      <c r="Q176" s="219"/>
      <c r="R176" s="220">
        <f>SUM(R177:R180)</f>
        <v>0</v>
      </c>
      <c r="S176" s="219"/>
      <c r="T176" s="221">
        <f>SUM(T177:T180)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2" t="s">
        <v>181</v>
      </c>
      <c r="AT176" s="223" t="s">
        <v>72</v>
      </c>
      <c r="AU176" s="223" t="s">
        <v>73</v>
      </c>
      <c r="AY176" s="222" t="s">
        <v>150</v>
      </c>
      <c r="BK176" s="224">
        <f>SUM(BK177:BK180)</f>
        <v>0</v>
      </c>
    </row>
    <row r="177" s="2" customFormat="1" ht="33" customHeight="1">
      <c r="A177" s="38"/>
      <c r="B177" s="39"/>
      <c r="C177" s="227" t="s">
        <v>251</v>
      </c>
      <c r="D177" s="227" t="s">
        <v>152</v>
      </c>
      <c r="E177" s="228" t="s">
        <v>955</v>
      </c>
      <c r="F177" s="229" t="s">
        <v>956</v>
      </c>
      <c r="G177" s="230" t="s">
        <v>932</v>
      </c>
      <c r="H177" s="231">
        <v>0.10000000000000001</v>
      </c>
      <c r="I177" s="232"/>
      <c r="J177" s="233">
        <f>ROUND(I177*H177,2)</f>
        <v>0</v>
      </c>
      <c r="K177" s="229" t="s">
        <v>891</v>
      </c>
      <c r="L177" s="44"/>
      <c r="M177" s="234" t="s">
        <v>1</v>
      </c>
      <c r="N177" s="235" t="s">
        <v>38</v>
      </c>
      <c r="O177" s="91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8" t="s">
        <v>157</v>
      </c>
      <c r="AT177" s="238" t="s">
        <v>152</v>
      </c>
      <c r="AU177" s="238" t="s">
        <v>80</v>
      </c>
      <c r="AY177" s="17" t="s">
        <v>150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7" t="s">
        <v>80</v>
      </c>
      <c r="BK177" s="239">
        <f>ROUND(I177*H177,2)</f>
        <v>0</v>
      </c>
      <c r="BL177" s="17" t="s">
        <v>157</v>
      </c>
      <c r="BM177" s="238" t="s">
        <v>957</v>
      </c>
    </row>
    <row r="178" s="2" customFormat="1">
      <c r="A178" s="38"/>
      <c r="B178" s="39"/>
      <c r="C178" s="40"/>
      <c r="D178" s="240" t="s">
        <v>159</v>
      </c>
      <c r="E178" s="40"/>
      <c r="F178" s="241" t="s">
        <v>958</v>
      </c>
      <c r="G178" s="40"/>
      <c r="H178" s="40"/>
      <c r="I178" s="242"/>
      <c r="J178" s="40"/>
      <c r="K178" s="40"/>
      <c r="L178" s="44"/>
      <c r="M178" s="243"/>
      <c r="N178" s="244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159</v>
      </c>
      <c r="AU178" s="17" t="s">
        <v>80</v>
      </c>
    </row>
    <row r="179" s="13" customFormat="1">
      <c r="A179" s="13"/>
      <c r="B179" s="246"/>
      <c r="C179" s="247"/>
      <c r="D179" s="240" t="s">
        <v>172</v>
      </c>
      <c r="E179" s="248" t="s">
        <v>1</v>
      </c>
      <c r="F179" s="249" t="s">
        <v>959</v>
      </c>
      <c r="G179" s="247"/>
      <c r="H179" s="248" t="s">
        <v>1</v>
      </c>
      <c r="I179" s="250"/>
      <c r="J179" s="247"/>
      <c r="K179" s="247"/>
      <c r="L179" s="251"/>
      <c r="M179" s="252"/>
      <c r="N179" s="253"/>
      <c r="O179" s="253"/>
      <c r="P179" s="253"/>
      <c r="Q179" s="253"/>
      <c r="R179" s="253"/>
      <c r="S179" s="253"/>
      <c r="T179" s="25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5" t="s">
        <v>172</v>
      </c>
      <c r="AU179" s="255" t="s">
        <v>80</v>
      </c>
      <c r="AV179" s="13" t="s">
        <v>80</v>
      </c>
      <c r="AW179" s="13" t="s">
        <v>30</v>
      </c>
      <c r="AX179" s="13" t="s">
        <v>73</v>
      </c>
      <c r="AY179" s="255" t="s">
        <v>150</v>
      </c>
    </row>
    <row r="180" s="14" customFormat="1">
      <c r="A180" s="14"/>
      <c r="B180" s="256"/>
      <c r="C180" s="257"/>
      <c r="D180" s="240" t="s">
        <v>172</v>
      </c>
      <c r="E180" s="258" t="s">
        <v>1</v>
      </c>
      <c r="F180" s="259" t="s">
        <v>960</v>
      </c>
      <c r="G180" s="257"/>
      <c r="H180" s="260">
        <v>0.10000000000000001</v>
      </c>
      <c r="I180" s="261"/>
      <c r="J180" s="257"/>
      <c r="K180" s="257"/>
      <c r="L180" s="262"/>
      <c r="M180" s="293"/>
      <c r="N180" s="294"/>
      <c r="O180" s="294"/>
      <c r="P180" s="294"/>
      <c r="Q180" s="294"/>
      <c r="R180" s="294"/>
      <c r="S180" s="294"/>
      <c r="T180" s="29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6" t="s">
        <v>172</v>
      </c>
      <c r="AU180" s="266" t="s">
        <v>80</v>
      </c>
      <c r="AV180" s="14" t="s">
        <v>82</v>
      </c>
      <c r="AW180" s="14" t="s">
        <v>30</v>
      </c>
      <c r="AX180" s="14" t="s">
        <v>80</v>
      </c>
      <c r="AY180" s="266" t="s">
        <v>150</v>
      </c>
    </row>
    <row r="181" s="2" customFormat="1" ht="6.96" customHeight="1">
      <c r="A181" s="38"/>
      <c r="B181" s="66"/>
      <c r="C181" s="67"/>
      <c r="D181" s="67"/>
      <c r="E181" s="67"/>
      <c r="F181" s="67"/>
      <c r="G181" s="67"/>
      <c r="H181" s="67"/>
      <c r="I181" s="67"/>
      <c r="J181" s="67"/>
      <c r="K181" s="67"/>
      <c r="L181" s="44"/>
      <c r="M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</row>
  </sheetData>
  <sheetProtection sheet="1" autoFilter="0" formatColumns="0" formatRows="0" objects="1" scenarios="1" spinCount="100000" saltValue="hboXmG7utHuWnnspnYgkkU5TRbnT5q+f1k9M4QYjlYzQr3q+nhioUSM2+T6O1fxe6IohPXK5+Zoy7K69iLEDoQ==" hashValue="REtKgn/NLZ8+GF/9XS3NCxx7l94LEW6HPNeVBWadgbpr84LYtOZdbToAymoJrNFYKvmaTmJdS2df0nxmM6cgeg==" algorithmName="SHA-512" password="CC35"/>
  <autoFilter ref="C127:K18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4:H114"/>
    <mergeCell ref="E118:H118"/>
    <mergeCell ref="E116:H116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119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mostu v km 12,570 v úseku Protivec - Bochov</v>
      </c>
      <c r="F7" s="151"/>
      <c r="G7" s="151"/>
      <c r="H7" s="151"/>
      <c r="L7" s="20"/>
    </row>
    <row r="8" s="1" customFormat="1" ht="12" customHeight="1">
      <c r="B8" s="20"/>
      <c r="D8" s="151" t="s">
        <v>120</v>
      </c>
      <c r="L8" s="20"/>
    </row>
    <row r="9" s="2" customFormat="1" ht="16.5" customHeight="1">
      <c r="A9" s="38"/>
      <c r="B9" s="44"/>
      <c r="C9" s="38"/>
      <c r="D9" s="38"/>
      <c r="E9" s="152" t="s">
        <v>491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122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961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zakázky'!AN8</f>
        <v>17. 12. 2020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21</v>
      </c>
      <c r="F17" s="38"/>
      <c r="G17" s="38"/>
      <c r="H17" s="38"/>
      <c r="I17" s="151" t="s">
        <v>26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1" t="s">
        <v>26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21</v>
      </c>
      <c r="F23" s="38"/>
      <c r="G23" s="38"/>
      <c r="H23" s="38"/>
      <c r="I23" s="151" t="s">
        <v>26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21</v>
      </c>
      <c r="F26" s="38"/>
      <c r="G26" s="38"/>
      <c r="H26" s="38"/>
      <c r="I26" s="151" t="s">
        <v>26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ROUND((SUM(BE124:BE140)),  2)</f>
        <v>0</v>
      </c>
      <c r="G35" s="38"/>
      <c r="H35" s="38"/>
      <c r="I35" s="165">
        <v>0.20999999999999999</v>
      </c>
      <c r="J35" s="164">
        <f>ROUND(((SUM(BE124:BE140))*I35),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39</v>
      </c>
      <c r="F36" s="164">
        <f>ROUND((SUM(BF124:BF140)),  2)</f>
        <v>0</v>
      </c>
      <c r="G36" s="38"/>
      <c r="H36" s="38"/>
      <c r="I36" s="165">
        <v>0.14999999999999999</v>
      </c>
      <c r="J36" s="164">
        <f>ROUND(((SUM(BF124:BF140))*I36),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ROUND((SUM(BG124:BG140)),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ROUND((SUM(BH124:BH140)),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ROUND((SUM(BI124:BI140)),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mostu v km 12,570 v úseku Protivec - Bochov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491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002 - VRN - km 9,194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17. 12. 2020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125</v>
      </c>
      <c r="D96" s="186"/>
      <c r="E96" s="186"/>
      <c r="F96" s="186"/>
      <c r="G96" s="186"/>
      <c r="H96" s="186"/>
      <c r="I96" s="186"/>
      <c r="J96" s="187" t="s">
        <v>126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127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128</v>
      </c>
    </row>
    <row r="99" s="9" customFormat="1" ht="24.96" customHeight="1">
      <c r="A99" s="9"/>
      <c r="B99" s="189"/>
      <c r="C99" s="190"/>
      <c r="D99" s="191" t="s">
        <v>363</v>
      </c>
      <c r="E99" s="192"/>
      <c r="F99" s="192"/>
      <c r="G99" s="192"/>
      <c r="H99" s="192"/>
      <c r="I99" s="192"/>
      <c r="J99" s="193">
        <f>J125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962</v>
      </c>
      <c r="E100" s="197"/>
      <c r="F100" s="197"/>
      <c r="G100" s="197"/>
      <c r="H100" s="197"/>
      <c r="I100" s="197"/>
      <c r="J100" s="198">
        <f>J126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364</v>
      </c>
      <c r="E101" s="197"/>
      <c r="F101" s="197"/>
      <c r="G101" s="197"/>
      <c r="H101" s="197"/>
      <c r="I101" s="197"/>
      <c r="J101" s="198">
        <f>J133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963</v>
      </c>
      <c r="E102" s="197"/>
      <c r="F102" s="197"/>
      <c r="G102" s="197"/>
      <c r="H102" s="197"/>
      <c r="I102" s="197"/>
      <c r="J102" s="198">
        <f>J137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135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4" t="str">
        <f>E7</f>
        <v>Oprava mostu v km 12,570 v úseku Protivec - Bochov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120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4" t="s">
        <v>491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122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002 - VRN - km 9,194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17. 12. 2020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32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0"/>
      <c r="B123" s="201"/>
      <c r="C123" s="202" t="s">
        <v>136</v>
      </c>
      <c r="D123" s="203" t="s">
        <v>58</v>
      </c>
      <c r="E123" s="203" t="s">
        <v>54</v>
      </c>
      <c r="F123" s="203" t="s">
        <v>55</v>
      </c>
      <c r="G123" s="203" t="s">
        <v>137</v>
      </c>
      <c r="H123" s="203" t="s">
        <v>138</v>
      </c>
      <c r="I123" s="203" t="s">
        <v>139</v>
      </c>
      <c r="J123" s="203" t="s">
        <v>126</v>
      </c>
      <c r="K123" s="204" t="s">
        <v>140</v>
      </c>
      <c r="L123" s="205"/>
      <c r="M123" s="100" t="s">
        <v>1</v>
      </c>
      <c r="N123" s="101" t="s">
        <v>37</v>
      </c>
      <c r="O123" s="101" t="s">
        <v>141</v>
      </c>
      <c r="P123" s="101" t="s">
        <v>142</v>
      </c>
      <c r="Q123" s="101" t="s">
        <v>143</v>
      </c>
      <c r="R123" s="101" t="s">
        <v>144</v>
      </c>
      <c r="S123" s="101" t="s">
        <v>145</v>
      </c>
      <c r="T123" s="102" t="s">
        <v>146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8"/>
      <c r="B124" s="39"/>
      <c r="C124" s="107" t="s">
        <v>147</v>
      </c>
      <c r="D124" s="40"/>
      <c r="E124" s="40"/>
      <c r="F124" s="40"/>
      <c r="G124" s="40"/>
      <c r="H124" s="40"/>
      <c r="I124" s="40"/>
      <c r="J124" s="206">
        <f>BK124</f>
        <v>0</v>
      </c>
      <c r="K124" s="40"/>
      <c r="L124" s="44"/>
      <c r="M124" s="103"/>
      <c r="N124" s="207"/>
      <c r="O124" s="104"/>
      <c r="P124" s="208">
        <f>P125</f>
        <v>0</v>
      </c>
      <c r="Q124" s="104"/>
      <c r="R124" s="208">
        <f>R125</f>
        <v>0</v>
      </c>
      <c r="S124" s="104"/>
      <c r="T124" s="209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128</v>
      </c>
      <c r="BK124" s="210">
        <f>BK125</f>
        <v>0</v>
      </c>
    </row>
    <row r="125" s="12" customFormat="1" ht="25.92" customHeight="1">
      <c r="A125" s="12"/>
      <c r="B125" s="211"/>
      <c r="C125" s="212"/>
      <c r="D125" s="213" t="s">
        <v>72</v>
      </c>
      <c r="E125" s="214" t="s">
        <v>365</v>
      </c>
      <c r="F125" s="214" t="s">
        <v>366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P126+P133+P137</f>
        <v>0</v>
      </c>
      <c r="Q125" s="219"/>
      <c r="R125" s="220">
        <f>R126+R133+R137</f>
        <v>0</v>
      </c>
      <c r="S125" s="219"/>
      <c r="T125" s="221">
        <f>T126+T133+T137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181</v>
      </c>
      <c r="AT125" s="223" t="s">
        <v>72</v>
      </c>
      <c r="AU125" s="223" t="s">
        <v>73</v>
      </c>
      <c r="AY125" s="222" t="s">
        <v>150</v>
      </c>
      <c r="BK125" s="224">
        <f>BK126+BK133+BK137</f>
        <v>0</v>
      </c>
    </row>
    <row r="126" s="12" customFormat="1" ht="22.8" customHeight="1">
      <c r="A126" s="12"/>
      <c r="B126" s="211"/>
      <c r="C126" s="212"/>
      <c r="D126" s="213" t="s">
        <v>72</v>
      </c>
      <c r="E126" s="225" t="s">
        <v>964</v>
      </c>
      <c r="F126" s="225" t="s">
        <v>965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SUM(P127:P132)</f>
        <v>0</v>
      </c>
      <c r="Q126" s="219"/>
      <c r="R126" s="220">
        <f>SUM(R127:R132)</f>
        <v>0</v>
      </c>
      <c r="S126" s="219"/>
      <c r="T126" s="221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181</v>
      </c>
      <c r="AT126" s="223" t="s">
        <v>72</v>
      </c>
      <c r="AU126" s="223" t="s">
        <v>80</v>
      </c>
      <c r="AY126" s="222" t="s">
        <v>150</v>
      </c>
      <c r="BK126" s="224">
        <f>SUM(BK127:BK132)</f>
        <v>0</v>
      </c>
    </row>
    <row r="127" s="2" customFormat="1" ht="16.5" customHeight="1">
      <c r="A127" s="38"/>
      <c r="B127" s="39"/>
      <c r="C127" s="227" t="s">
        <v>80</v>
      </c>
      <c r="D127" s="227" t="s">
        <v>152</v>
      </c>
      <c r="E127" s="228" t="s">
        <v>966</v>
      </c>
      <c r="F127" s="229" t="s">
        <v>967</v>
      </c>
      <c r="G127" s="230" t="s">
        <v>370</v>
      </c>
      <c r="H127" s="231">
        <v>1</v>
      </c>
      <c r="I127" s="232"/>
      <c r="J127" s="233">
        <f>ROUND(I127*H127,2)</f>
        <v>0</v>
      </c>
      <c r="K127" s="229" t="s">
        <v>156</v>
      </c>
      <c r="L127" s="44"/>
      <c r="M127" s="234" t="s">
        <v>1</v>
      </c>
      <c r="N127" s="235" t="s">
        <v>38</v>
      </c>
      <c r="O127" s="91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8" t="s">
        <v>371</v>
      </c>
      <c r="AT127" s="238" t="s">
        <v>152</v>
      </c>
      <c r="AU127" s="238" t="s">
        <v>82</v>
      </c>
      <c r="AY127" s="17" t="s">
        <v>150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7" t="s">
        <v>80</v>
      </c>
      <c r="BK127" s="239">
        <f>ROUND(I127*H127,2)</f>
        <v>0</v>
      </c>
      <c r="BL127" s="17" t="s">
        <v>371</v>
      </c>
      <c r="BM127" s="238" t="s">
        <v>968</v>
      </c>
    </row>
    <row r="128" s="2" customFormat="1">
      <c r="A128" s="38"/>
      <c r="B128" s="39"/>
      <c r="C128" s="40"/>
      <c r="D128" s="240" t="s">
        <v>159</v>
      </c>
      <c r="E128" s="40"/>
      <c r="F128" s="241" t="s">
        <v>967</v>
      </c>
      <c r="G128" s="40"/>
      <c r="H128" s="40"/>
      <c r="I128" s="242"/>
      <c r="J128" s="40"/>
      <c r="K128" s="40"/>
      <c r="L128" s="44"/>
      <c r="M128" s="243"/>
      <c r="N128" s="244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159</v>
      </c>
      <c r="AU128" s="17" t="s">
        <v>82</v>
      </c>
    </row>
    <row r="129" s="2" customFormat="1">
      <c r="A129" s="38"/>
      <c r="B129" s="39"/>
      <c r="C129" s="40"/>
      <c r="D129" s="240" t="s">
        <v>170</v>
      </c>
      <c r="E129" s="40"/>
      <c r="F129" s="245" t="s">
        <v>969</v>
      </c>
      <c r="G129" s="40"/>
      <c r="H129" s="40"/>
      <c r="I129" s="242"/>
      <c r="J129" s="40"/>
      <c r="K129" s="40"/>
      <c r="L129" s="44"/>
      <c r="M129" s="243"/>
      <c r="N129" s="244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170</v>
      </c>
      <c r="AU129" s="17" t="s">
        <v>82</v>
      </c>
    </row>
    <row r="130" s="2" customFormat="1" ht="16.5" customHeight="1">
      <c r="A130" s="38"/>
      <c r="B130" s="39"/>
      <c r="C130" s="227" t="s">
        <v>82</v>
      </c>
      <c r="D130" s="227" t="s">
        <v>152</v>
      </c>
      <c r="E130" s="228" t="s">
        <v>970</v>
      </c>
      <c r="F130" s="229" t="s">
        <v>971</v>
      </c>
      <c r="G130" s="230" t="s">
        <v>370</v>
      </c>
      <c r="H130" s="231">
        <v>1</v>
      </c>
      <c r="I130" s="232"/>
      <c r="J130" s="233">
        <f>ROUND(I130*H130,2)</f>
        <v>0</v>
      </c>
      <c r="K130" s="229" t="s">
        <v>156</v>
      </c>
      <c r="L130" s="44"/>
      <c r="M130" s="234" t="s">
        <v>1</v>
      </c>
      <c r="N130" s="235" t="s">
        <v>38</v>
      </c>
      <c r="O130" s="91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8" t="s">
        <v>371</v>
      </c>
      <c r="AT130" s="238" t="s">
        <v>152</v>
      </c>
      <c r="AU130" s="238" t="s">
        <v>82</v>
      </c>
      <c r="AY130" s="17" t="s">
        <v>150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7" t="s">
        <v>80</v>
      </c>
      <c r="BK130" s="239">
        <f>ROUND(I130*H130,2)</f>
        <v>0</v>
      </c>
      <c r="BL130" s="17" t="s">
        <v>371</v>
      </c>
      <c r="BM130" s="238" t="s">
        <v>972</v>
      </c>
    </row>
    <row r="131" s="2" customFormat="1">
      <c r="A131" s="38"/>
      <c r="B131" s="39"/>
      <c r="C131" s="40"/>
      <c r="D131" s="240" t="s">
        <v>159</v>
      </c>
      <c r="E131" s="40"/>
      <c r="F131" s="241" t="s">
        <v>971</v>
      </c>
      <c r="G131" s="40"/>
      <c r="H131" s="40"/>
      <c r="I131" s="242"/>
      <c r="J131" s="40"/>
      <c r="K131" s="40"/>
      <c r="L131" s="44"/>
      <c r="M131" s="243"/>
      <c r="N131" s="244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159</v>
      </c>
      <c r="AU131" s="17" t="s">
        <v>82</v>
      </c>
    </row>
    <row r="132" s="2" customFormat="1">
      <c r="A132" s="38"/>
      <c r="B132" s="39"/>
      <c r="C132" s="40"/>
      <c r="D132" s="240" t="s">
        <v>170</v>
      </c>
      <c r="E132" s="40"/>
      <c r="F132" s="245" t="s">
        <v>973</v>
      </c>
      <c r="G132" s="40"/>
      <c r="H132" s="40"/>
      <c r="I132" s="242"/>
      <c r="J132" s="40"/>
      <c r="K132" s="40"/>
      <c r="L132" s="44"/>
      <c r="M132" s="243"/>
      <c r="N132" s="244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170</v>
      </c>
      <c r="AU132" s="17" t="s">
        <v>82</v>
      </c>
    </row>
    <row r="133" s="12" customFormat="1" ht="22.8" customHeight="1">
      <c r="A133" s="12"/>
      <c r="B133" s="211"/>
      <c r="C133" s="212"/>
      <c r="D133" s="213" t="s">
        <v>72</v>
      </c>
      <c r="E133" s="225" t="s">
        <v>367</v>
      </c>
      <c r="F133" s="225" t="s">
        <v>368</v>
      </c>
      <c r="G133" s="212"/>
      <c r="H133" s="212"/>
      <c r="I133" s="215"/>
      <c r="J133" s="226">
        <f>BK133</f>
        <v>0</v>
      </c>
      <c r="K133" s="212"/>
      <c r="L133" s="217"/>
      <c r="M133" s="218"/>
      <c r="N133" s="219"/>
      <c r="O133" s="219"/>
      <c r="P133" s="220">
        <f>SUM(P134:P136)</f>
        <v>0</v>
      </c>
      <c r="Q133" s="219"/>
      <c r="R133" s="220">
        <f>SUM(R134:R136)</f>
        <v>0</v>
      </c>
      <c r="S133" s="219"/>
      <c r="T133" s="221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2" t="s">
        <v>181</v>
      </c>
      <c r="AT133" s="223" t="s">
        <v>72</v>
      </c>
      <c r="AU133" s="223" t="s">
        <v>80</v>
      </c>
      <c r="AY133" s="222" t="s">
        <v>150</v>
      </c>
      <c r="BK133" s="224">
        <f>SUM(BK134:BK136)</f>
        <v>0</v>
      </c>
    </row>
    <row r="134" s="2" customFormat="1" ht="16.5" customHeight="1">
      <c r="A134" s="38"/>
      <c r="B134" s="39"/>
      <c r="C134" s="227" t="s">
        <v>102</v>
      </c>
      <c r="D134" s="227" t="s">
        <v>152</v>
      </c>
      <c r="E134" s="228" t="s">
        <v>369</v>
      </c>
      <c r="F134" s="229" t="s">
        <v>368</v>
      </c>
      <c r="G134" s="230" t="s">
        <v>370</v>
      </c>
      <c r="H134" s="231">
        <v>1</v>
      </c>
      <c r="I134" s="232"/>
      <c r="J134" s="233">
        <f>ROUND(I134*H134,2)</f>
        <v>0</v>
      </c>
      <c r="K134" s="229" t="s">
        <v>156</v>
      </c>
      <c r="L134" s="44"/>
      <c r="M134" s="234" t="s">
        <v>1</v>
      </c>
      <c r="N134" s="235" t="s">
        <v>38</v>
      </c>
      <c r="O134" s="91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8" t="s">
        <v>371</v>
      </c>
      <c r="AT134" s="238" t="s">
        <v>152</v>
      </c>
      <c r="AU134" s="238" t="s">
        <v>82</v>
      </c>
      <c r="AY134" s="17" t="s">
        <v>150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7" t="s">
        <v>80</v>
      </c>
      <c r="BK134" s="239">
        <f>ROUND(I134*H134,2)</f>
        <v>0</v>
      </c>
      <c r="BL134" s="17" t="s">
        <v>371</v>
      </c>
      <c r="BM134" s="238" t="s">
        <v>974</v>
      </c>
    </row>
    <row r="135" s="2" customFormat="1">
      <c r="A135" s="38"/>
      <c r="B135" s="39"/>
      <c r="C135" s="40"/>
      <c r="D135" s="240" t="s">
        <v>159</v>
      </c>
      <c r="E135" s="40"/>
      <c r="F135" s="241" t="s">
        <v>368</v>
      </c>
      <c r="G135" s="40"/>
      <c r="H135" s="40"/>
      <c r="I135" s="242"/>
      <c r="J135" s="40"/>
      <c r="K135" s="40"/>
      <c r="L135" s="44"/>
      <c r="M135" s="243"/>
      <c r="N135" s="244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159</v>
      </c>
      <c r="AU135" s="17" t="s">
        <v>82</v>
      </c>
    </row>
    <row r="136" s="2" customFormat="1">
      <c r="A136" s="38"/>
      <c r="B136" s="39"/>
      <c r="C136" s="40"/>
      <c r="D136" s="240" t="s">
        <v>170</v>
      </c>
      <c r="E136" s="40"/>
      <c r="F136" s="245" t="s">
        <v>975</v>
      </c>
      <c r="G136" s="40"/>
      <c r="H136" s="40"/>
      <c r="I136" s="242"/>
      <c r="J136" s="40"/>
      <c r="K136" s="40"/>
      <c r="L136" s="44"/>
      <c r="M136" s="243"/>
      <c r="N136" s="244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170</v>
      </c>
      <c r="AU136" s="17" t="s">
        <v>82</v>
      </c>
    </row>
    <row r="137" s="12" customFormat="1" ht="22.8" customHeight="1">
      <c r="A137" s="12"/>
      <c r="B137" s="211"/>
      <c r="C137" s="212"/>
      <c r="D137" s="213" t="s">
        <v>72</v>
      </c>
      <c r="E137" s="225" t="s">
        <v>976</v>
      </c>
      <c r="F137" s="225" t="s">
        <v>977</v>
      </c>
      <c r="G137" s="212"/>
      <c r="H137" s="212"/>
      <c r="I137" s="215"/>
      <c r="J137" s="226">
        <f>BK137</f>
        <v>0</v>
      </c>
      <c r="K137" s="212"/>
      <c r="L137" s="217"/>
      <c r="M137" s="218"/>
      <c r="N137" s="219"/>
      <c r="O137" s="219"/>
      <c r="P137" s="220">
        <f>SUM(P138:P140)</f>
        <v>0</v>
      </c>
      <c r="Q137" s="219"/>
      <c r="R137" s="220">
        <f>SUM(R138:R140)</f>
        <v>0</v>
      </c>
      <c r="S137" s="219"/>
      <c r="T137" s="221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2" t="s">
        <v>181</v>
      </c>
      <c r="AT137" s="223" t="s">
        <v>72</v>
      </c>
      <c r="AU137" s="223" t="s">
        <v>80</v>
      </c>
      <c r="AY137" s="222" t="s">
        <v>150</v>
      </c>
      <c r="BK137" s="224">
        <f>SUM(BK138:BK140)</f>
        <v>0</v>
      </c>
    </row>
    <row r="138" s="2" customFormat="1" ht="16.5" customHeight="1">
      <c r="A138" s="38"/>
      <c r="B138" s="39"/>
      <c r="C138" s="227" t="s">
        <v>157</v>
      </c>
      <c r="D138" s="227" t="s">
        <v>152</v>
      </c>
      <c r="E138" s="228" t="s">
        <v>978</v>
      </c>
      <c r="F138" s="229" t="s">
        <v>979</v>
      </c>
      <c r="G138" s="230" t="s">
        <v>370</v>
      </c>
      <c r="H138" s="231">
        <v>1</v>
      </c>
      <c r="I138" s="232"/>
      <c r="J138" s="233">
        <f>ROUND(I138*H138,2)</f>
        <v>0</v>
      </c>
      <c r="K138" s="229" t="s">
        <v>156</v>
      </c>
      <c r="L138" s="44"/>
      <c r="M138" s="234" t="s">
        <v>1</v>
      </c>
      <c r="N138" s="235" t="s">
        <v>38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157</v>
      </c>
      <c r="AT138" s="238" t="s">
        <v>152</v>
      </c>
      <c r="AU138" s="238" t="s">
        <v>82</v>
      </c>
      <c r="AY138" s="17" t="s">
        <v>150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80</v>
      </c>
      <c r="BK138" s="239">
        <f>ROUND(I138*H138,2)</f>
        <v>0</v>
      </c>
      <c r="BL138" s="17" t="s">
        <v>157</v>
      </c>
      <c r="BM138" s="238" t="s">
        <v>980</v>
      </c>
    </row>
    <row r="139" s="2" customFormat="1">
      <c r="A139" s="38"/>
      <c r="B139" s="39"/>
      <c r="C139" s="40"/>
      <c r="D139" s="240" t="s">
        <v>159</v>
      </c>
      <c r="E139" s="40"/>
      <c r="F139" s="241" t="s">
        <v>979</v>
      </c>
      <c r="G139" s="40"/>
      <c r="H139" s="40"/>
      <c r="I139" s="242"/>
      <c r="J139" s="40"/>
      <c r="K139" s="40"/>
      <c r="L139" s="44"/>
      <c r="M139" s="243"/>
      <c r="N139" s="244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159</v>
      </c>
      <c r="AU139" s="17" t="s">
        <v>82</v>
      </c>
    </row>
    <row r="140" s="2" customFormat="1">
      <c r="A140" s="38"/>
      <c r="B140" s="39"/>
      <c r="C140" s="40"/>
      <c r="D140" s="240" t="s">
        <v>170</v>
      </c>
      <c r="E140" s="40"/>
      <c r="F140" s="245" t="s">
        <v>981</v>
      </c>
      <c r="G140" s="40"/>
      <c r="H140" s="40"/>
      <c r="I140" s="242"/>
      <c r="J140" s="40"/>
      <c r="K140" s="40"/>
      <c r="L140" s="44"/>
      <c r="M140" s="288"/>
      <c r="N140" s="289"/>
      <c r="O140" s="290"/>
      <c r="P140" s="290"/>
      <c r="Q140" s="290"/>
      <c r="R140" s="290"/>
      <c r="S140" s="290"/>
      <c r="T140" s="291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170</v>
      </c>
      <c r="AU140" s="17" t="s">
        <v>82</v>
      </c>
    </row>
    <row r="141" s="2" customFormat="1" ht="6.96" customHeight="1">
      <c r="A141" s="38"/>
      <c r="B141" s="66"/>
      <c r="C141" s="67"/>
      <c r="D141" s="67"/>
      <c r="E141" s="67"/>
      <c r="F141" s="67"/>
      <c r="G141" s="67"/>
      <c r="H141" s="67"/>
      <c r="I141" s="67"/>
      <c r="J141" s="67"/>
      <c r="K141" s="67"/>
      <c r="L141" s="44"/>
      <c r="M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</sheetData>
  <sheetProtection sheet="1" autoFilter="0" formatColumns="0" formatRows="0" objects="1" scenarios="1" spinCount="100000" saltValue="9xROltw5KXzoIDN7mpAoi2hlCt/aCFjNotceBLFKdPZ/AXVboaSv+RZZZFUO4qNh33+mTfFTwqxb0IOMHa4ZMw==" hashValue="pFFI5fyKpv4eoqxNX4qs9QV5PYA6KlYKzv6eFCBukpMlY9ailc8ieI+bbP8nk/IGI8AeEkjzj3ScPcTIYC8w4w==" algorithmName="SHA-512" password="CC35"/>
  <autoFilter ref="C123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119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mostu v km 12,570 v úseku Protivec - Bochov</v>
      </c>
      <c r="F7" s="151"/>
      <c r="G7" s="151"/>
      <c r="H7" s="151"/>
      <c r="L7" s="20"/>
    </row>
    <row r="8">
      <c r="B8" s="20"/>
      <c r="D8" s="151" t="s">
        <v>120</v>
      </c>
      <c r="L8" s="20"/>
    </row>
    <row r="9" s="1" customFormat="1" ht="16.5" customHeight="1">
      <c r="B9" s="20"/>
      <c r="E9" s="152" t="s">
        <v>982</v>
      </c>
      <c r="F9" s="1"/>
      <c r="G9" s="1"/>
      <c r="H9" s="1"/>
      <c r="L9" s="20"/>
    </row>
    <row r="10" s="1" customFormat="1" ht="12" customHeight="1">
      <c r="B10" s="20"/>
      <c r="D10" s="151" t="s">
        <v>122</v>
      </c>
      <c r="L10" s="20"/>
    </row>
    <row r="11" s="2" customFormat="1" ht="16.5" customHeight="1">
      <c r="A11" s="38"/>
      <c r="B11" s="44"/>
      <c r="C11" s="38"/>
      <c r="D11" s="38"/>
      <c r="E11" s="163" t="s">
        <v>983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493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3" t="s">
        <v>984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4" t="str">
        <f>'Rekapitulace zakázky'!AN8</f>
        <v>17. 12. 2020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21</v>
      </c>
      <c r="F19" s="38"/>
      <c r="G19" s="38"/>
      <c r="H19" s="38"/>
      <c r="I19" s="151" t="s">
        <v>26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27</v>
      </c>
      <c r="E21" s="38"/>
      <c r="F21" s="38"/>
      <c r="G21" s="38"/>
      <c r="H21" s="38"/>
      <c r="I21" s="151" t="s">
        <v>25</v>
      </c>
      <c r="J21" s="33" t="str">
        <f>'Rekapitulace zakázky'!AN13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zakázky'!E14</f>
        <v>Vyplň údaj</v>
      </c>
      <c r="F22" s="141"/>
      <c r="G22" s="141"/>
      <c r="H22" s="141"/>
      <c r="I22" s="151" t="s">
        <v>26</v>
      </c>
      <c r="J22" s="33" t="str">
        <f>'Rekapitulace zakázky'!AN14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29</v>
      </c>
      <c r="E24" s="38"/>
      <c r="F24" s="38"/>
      <c r="G24" s="38"/>
      <c r="H24" s="38"/>
      <c r="I24" s="151" t="s">
        <v>25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21</v>
      </c>
      <c r="F25" s="38"/>
      <c r="G25" s="38"/>
      <c r="H25" s="38"/>
      <c r="I25" s="151" t="s">
        <v>26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31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21</v>
      </c>
      <c r="F28" s="38"/>
      <c r="G28" s="38"/>
      <c r="H28" s="38"/>
      <c r="I28" s="151" t="s">
        <v>26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32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33</v>
      </c>
      <c r="E34" s="38"/>
      <c r="F34" s="38"/>
      <c r="G34" s="38"/>
      <c r="H34" s="38"/>
      <c r="I34" s="38"/>
      <c r="J34" s="161">
        <f>ROUND(J137,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59"/>
      <c r="J35" s="159"/>
      <c r="K35" s="159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35</v>
      </c>
      <c r="G36" s="38"/>
      <c r="H36" s="38"/>
      <c r="I36" s="162" t="s">
        <v>34</v>
      </c>
      <c r="J36" s="162" t="s">
        <v>36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37</v>
      </c>
      <c r="E37" s="151" t="s">
        <v>38</v>
      </c>
      <c r="F37" s="164">
        <f>ROUND((SUM(BE137:BE516)),  2)</f>
        <v>0</v>
      </c>
      <c r="G37" s="38"/>
      <c r="H37" s="38"/>
      <c r="I37" s="165">
        <v>0.20999999999999999</v>
      </c>
      <c r="J37" s="164">
        <f>ROUND(((SUM(BE137:BE516))*I37),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39</v>
      </c>
      <c r="F38" s="164">
        <f>ROUND((SUM(BF137:BF516)),  2)</f>
        <v>0</v>
      </c>
      <c r="G38" s="38"/>
      <c r="H38" s="38"/>
      <c r="I38" s="165">
        <v>0.14999999999999999</v>
      </c>
      <c r="J38" s="164">
        <f>ROUND(((SUM(BF137:BF516))*I38),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40</v>
      </c>
      <c r="F39" s="164">
        <f>ROUND((SUM(BG137:BG516)),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41</v>
      </c>
      <c r="F40" s="164">
        <f>ROUND((SUM(BH137:BH516)),  2)</f>
        <v>0</v>
      </c>
      <c r="G40" s="38"/>
      <c r="H40" s="38"/>
      <c r="I40" s="165">
        <v>0.14999999999999999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42</v>
      </c>
      <c r="F41" s="164">
        <f>ROUND((SUM(BI137:BI516)),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43</v>
      </c>
      <c r="E43" s="168"/>
      <c r="F43" s="168"/>
      <c r="G43" s="169" t="s">
        <v>44</v>
      </c>
      <c r="H43" s="170" t="s">
        <v>45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mostu v km 12,570 v úseku Protivec - Bochov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982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122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2" t="s">
        <v>983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493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001 - km 12,570 - most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 xml:space="preserve"> </v>
      </c>
      <c r="G93" s="40"/>
      <c r="H93" s="40"/>
      <c r="I93" s="32" t="s">
        <v>22</v>
      </c>
      <c r="J93" s="79" t="str">
        <f>IF(J16="","",J16)</f>
        <v>17. 12. 2020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24</v>
      </c>
      <c r="D95" s="40"/>
      <c r="E95" s="40"/>
      <c r="F95" s="27" t="str">
        <f>E19</f>
        <v xml:space="preserve"> </v>
      </c>
      <c r="G95" s="40"/>
      <c r="H95" s="40"/>
      <c r="I95" s="32" t="s">
        <v>29</v>
      </c>
      <c r="J95" s="36" t="str">
        <f>E25</f>
        <v xml:space="preserve"> 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27</v>
      </c>
      <c r="D96" s="40"/>
      <c r="E96" s="40"/>
      <c r="F96" s="27" t="str">
        <f>IF(E22="","",E22)</f>
        <v>Vyplň údaj</v>
      </c>
      <c r="G96" s="40"/>
      <c r="H96" s="40"/>
      <c r="I96" s="32" t="s">
        <v>31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5" t="s">
        <v>125</v>
      </c>
      <c r="D98" s="186"/>
      <c r="E98" s="186"/>
      <c r="F98" s="186"/>
      <c r="G98" s="186"/>
      <c r="H98" s="186"/>
      <c r="I98" s="186"/>
      <c r="J98" s="187" t="s">
        <v>126</v>
      </c>
      <c r="K98" s="186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8" t="s">
        <v>127</v>
      </c>
      <c r="D100" s="40"/>
      <c r="E100" s="40"/>
      <c r="F100" s="40"/>
      <c r="G100" s="40"/>
      <c r="H100" s="40"/>
      <c r="I100" s="40"/>
      <c r="J100" s="110">
        <f>J137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128</v>
      </c>
    </row>
    <row r="101" s="9" customFormat="1" ht="24.96" customHeight="1">
      <c r="A101" s="9"/>
      <c r="B101" s="189"/>
      <c r="C101" s="190"/>
      <c r="D101" s="191" t="s">
        <v>129</v>
      </c>
      <c r="E101" s="192"/>
      <c r="F101" s="192"/>
      <c r="G101" s="192"/>
      <c r="H101" s="192"/>
      <c r="I101" s="192"/>
      <c r="J101" s="193">
        <f>J138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3"/>
      <c r="D102" s="196" t="s">
        <v>130</v>
      </c>
      <c r="E102" s="197"/>
      <c r="F102" s="197"/>
      <c r="G102" s="197"/>
      <c r="H102" s="197"/>
      <c r="I102" s="197"/>
      <c r="J102" s="198">
        <f>J139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495</v>
      </c>
      <c r="E103" s="197"/>
      <c r="F103" s="197"/>
      <c r="G103" s="197"/>
      <c r="H103" s="197"/>
      <c r="I103" s="197"/>
      <c r="J103" s="198">
        <f>J170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496</v>
      </c>
      <c r="E104" s="197"/>
      <c r="F104" s="197"/>
      <c r="G104" s="197"/>
      <c r="H104" s="197"/>
      <c r="I104" s="197"/>
      <c r="J104" s="198">
        <f>J187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3"/>
      <c r="D105" s="196" t="s">
        <v>131</v>
      </c>
      <c r="E105" s="197"/>
      <c r="F105" s="197"/>
      <c r="G105" s="197"/>
      <c r="H105" s="197"/>
      <c r="I105" s="197"/>
      <c r="J105" s="198">
        <f>J192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3"/>
      <c r="D106" s="196" t="s">
        <v>886</v>
      </c>
      <c r="E106" s="197"/>
      <c r="F106" s="197"/>
      <c r="G106" s="197"/>
      <c r="H106" s="197"/>
      <c r="I106" s="197"/>
      <c r="J106" s="198">
        <f>J273</f>
        <v>0</v>
      </c>
      <c r="K106" s="133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3"/>
      <c r="D107" s="196" t="s">
        <v>985</v>
      </c>
      <c r="E107" s="197"/>
      <c r="F107" s="197"/>
      <c r="G107" s="197"/>
      <c r="H107" s="197"/>
      <c r="I107" s="197"/>
      <c r="J107" s="198">
        <f>J299</f>
        <v>0</v>
      </c>
      <c r="K107" s="133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3"/>
      <c r="D108" s="196" t="s">
        <v>132</v>
      </c>
      <c r="E108" s="197"/>
      <c r="F108" s="197"/>
      <c r="G108" s="197"/>
      <c r="H108" s="197"/>
      <c r="I108" s="197"/>
      <c r="J108" s="198">
        <f>J329</f>
        <v>0</v>
      </c>
      <c r="K108" s="133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3"/>
      <c r="D109" s="196" t="s">
        <v>133</v>
      </c>
      <c r="E109" s="197"/>
      <c r="F109" s="197"/>
      <c r="G109" s="197"/>
      <c r="H109" s="197"/>
      <c r="I109" s="197"/>
      <c r="J109" s="198">
        <f>J465</f>
        <v>0</v>
      </c>
      <c r="K109" s="133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3"/>
      <c r="D110" s="196" t="s">
        <v>134</v>
      </c>
      <c r="E110" s="197"/>
      <c r="F110" s="197"/>
      <c r="G110" s="197"/>
      <c r="H110" s="197"/>
      <c r="I110" s="197"/>
      <c r="J110" s="198">
        <f>J495</f>
        <v>0</v>
      </c>
      <c r="K110" s="133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9"/>
      <c r="C111" s="190"/>
      <c r="D111" s="191" t="s">
        <v>498</v>
      </c>
      <c r="E111" s="192"/>
      <c r="F111" s="192"/>
      <c r="G111" s="192"/>
      <c r="H111" s="192"/>
      <c r="I111" s="192"/>
      <c r="J111" s="193">
        <f>J499</f>
        <v>0</v>
      </c>
      <c r="K111" s="190"/>
      <c r="L111" s="19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95"/>
      <c r="C112" s="133"/>
      <c r="D112" s="196" t="s">
        <v>499</v>
      </c>
      <c r="E112" s="197"/>
      <c r="F112" s="197"/>
      <c r="G112" s="197"/>
      <c r="H112" s="197"/>
      <c r="I112" s="197"/>
      <c r="J112" s="198">
        <f>J500</f>
        <v>0</v>
      </c>
      <c r="K112" s="133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3"/>
      <c r="D113" s="196" t="s">
        <v>986</v>
      </c>
      <c r="E113" s="197"/>
      <c r="F113" s="197"/>
      <c r="G113" s="197"/>
      <c r="H113" s="197"/>
      <c r="I113" s="197"/>
      <c r="J113" s="198">
        <f>J511</f>
        <v>0</v>
      </c>
      <c r="K113" s="133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135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84" t="str">
        <f>E7</f>
        <v>Oprava mostu v km 12,570 v úseku Protivec - Bochov</v>
      </c>
      <c r="F123" s="32"/>
      <c r="G123" s="32"/>
      <c r="H123" s="32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120</v>
      </c>
      <c r="D124" s="22"/>
      <c r="E124" s="22"/>
      <c r="F124" s="22"/>
      <c r="G124" s="22"/>
      <c r="H124" s="22"/>
      <c r="I124" s="22"/>
      <c r="J124" s="22"/>
      <c r="K124" s="22"/>
      <c r="L124" s="20"/>
    </row>
    <row r="125" s="1" customFormat="1" ht="16.5" customHeight="1">
      <c r="B125" s="21"/>
      <c r="C125" s="22"/>
      <c r="D125" s="22"/>
      <c r="E125" s="184" t="s">
        <v>982</v>
      </c>
      <c r="F125" s="22"/>
      <c r="G125" s="22"/>
      <c r="H125" s="22"/>
      <c r="I125" s="22"/>
      <c r="J125" s="22"/>
      <c r="K125" s="22"/>
      <c r="L125" s="20"/>
    </row>
    <row r="126" s="1" customFormat="1" ht="12" customHeight="1">
      <c r="B126" s="21"/>
      <c r="C126" s="32" t="s">
        <v>122</v>
      </c>
      <c r="D126" s="22"/>
      <c r="E126" s="22"/>
      <c r="F126" s="22"/>
      <c r="G126" s="22"/>
      <c r="H126" s="22"/>
      <c r="I126" s="22"/>
      <c r="J126" s="22"/>
      <c r="K126" s="22"/>
      <c r="L126" s="20"/>
    </row>
    <row r="127" s="2" customFormat="1" ht="16.5" customHeight="1">
      <c r="A127" s="38"/>
      <c r="B127" s="39"/>
      <c r="C127" s="40"/>
      <c r="D127" s="40"/>
      <c r="E127" s="292" t="s">
        <v>983</v>
      </c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493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76" t="str">
        <f>E13</f>
        <v>001 - km 12,570 - most</v>
      </c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20</v>
      </c>
      <c r="D131" s="40"/>
      <c r="E131" s="40"/>
      <c r="F131" s="27" t="str">
        <f>F16</f>
        <v xml:space="preserve"> </v>
      </c>
      <c r="G131" s="40"/>
      <c r="H131" s="40"/>
      <c r="I131" s="32" t="s">
        <v>22</v>
      </c>
      <c r="J131" s="79" t="str">
        <f>IF(J16="","",J16)</f>
        <v>17. 12. 2020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24</v>
      </c>
      <c r="D133" s="40"/>
      <c r="E133" s="40"/>
      <c r="F133" s="27" t="str">
        <f>E19</f>
        <v xml:space="preserve"> </v>
      </c>
      <c r="G133" s="40"/>
      <c r="H133" s="40"/>
      <c r="I133" s="32" t="s">
        <v>29</v>
      </c>
      <c r="J133" s="36" t="str">
        <f>E25</f>
        <v xml:space="preserve"> 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27</v>
      </c>
      <c r="D134" s="40"/>
      <c r="E134" s="40"/>
      <c r="F134" s="27" t="str">
        <f>IF(E22="","",E22)</f>
        <v>Vyplň údaj</v>
      </c>
      <c r="G134" s="40"/>
      <c r="H134" s="40"/>
      <c r="I134" s="32" t="s">
        <v>31</v>
      </c>
      <c r="J134" s="36" t="str">
        <f>E28</f>
        <v xml:space="preserve"> 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200"/>
      <c r="B136" s="201"/>
      <c r="C136" s="202" t="s">
        <v>136</v>
      </c>
      <c r="D136" s="203" t="s">
        <v>58</v>
      </c>
      <c r="E136" s="203" t="s">
        <v>54</v>
      </c>
      <c r="F136" s="203" t="s">
        <v>55</v>
      </c>
      <c r="G136" s="203" t="s">
        <v>137</v>
      </c>
      <c r="H136" s="203" t="s">
        <v>138</v>
      </c>
      <c r="I136" s="203" t="s">
        <v>139</v>
      </c>
      <c r="J136" s="203" t="s">
        <v>126</v>
      </c>
      <c r="K136" s="204" t="s">
        <v>140</v>
      </c>
      <c r="L136" s="205"/>
      <c r="M136" s="100" t="s">
        <v>1</v>
      </c>
      <c r="N136" s="101" t="s">
        <v>37</v>
      </c>
      <c r="O136" s="101" t="s">
        <v>141</v>
      </c>
      <c r="P136" s="101" t="s">
        <v>142</v>
      </c>
      <c r="Q136" s="101" t="s">
        <v>143</v>
      </c>
      <c r="R136" s="101" t="s">
        <v>144</v>
      </c>
      <c r="S136" s="101" t="s">
        <v>145</v>
      </c>
      <c r="T136" s="102" t="s">
        <v>146</v>
      </c>
      <c r="U136" s="200"/>
      <c r="V136" s="200"/>
      <c r="W136" s="200"/>
      <c r="X136" s="200"/>
      <c r="Y136" s="200"/>
      <c r="Z136" s="200"/>
      <c r="AA136" s="200"/>
      <c r="AB136" s="200"/>
      <c r="AC136" s="200"/>
      <c r="AD136" s="200"/>
      <c r="AE136" s="200"/>
    </row>
    <row r="137" s="2" customFormat="1" ht="22.8" customHeight="1">
      <c r="A137" s="38"/>
      <c r="B137" s="39"/>
      <c r="C137" s="107" t="s">
        <v>147</v>
      </c>
      <c r="D137" s="40"/>
      <c r="E137" s="40"/>
      <c r="F137" s="40"/>
      <c r="G137" s="40"/>
      <c r="H137" s="40"/>
      <c r="I137" s="40"/>
      <c r="J137" s="206">
        <f>BK137</f>
        <v>0</v>
      </c>
      <c r="K137" s="40"/>
      <c r="L137" s="44"/>
      <c r="M137" s="103"/>
      <c r="N137" s="207"/>
      <c r="O137" s="104"/>
      <c r="P137" s="208">
        <f>P138+P499</f>
        <v>0</v>
      </c>
      <c r="Q137" s="104"/>
      <c r="R137" s="208">
        <f>R138+R499</f>
        <v>189.09095792636001</v>
      </c>
      <c r="S137" s="104"/>
      <c r="T137" s="209">
        <f>T138+T499</f>
        <v>47.871214999999992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72</v>
      </c>
      <c r="AU137" s="17" t="s">
        <v>128</v>
      </c>
      <c r="BK137" s="210">
        <f>BK138+BK499</f>
        <v>0</v>
      </c>
    </row>
    <row r="138" s="12" customFormat="1" ht="25.92" customHeight="1">
      <c r="A138" s="12"/>
      <c r="B138" s="211"/>
      <c r="C138" s="212"/>
      <c r="D138" s="213" t="s">
        <v>72</v>
      </c>
      <c r="E138" s="214" t="s">
        <v>148</v>
      </c>
      <c r="F138" s="214" t="s">
        <v>149</v>
      </c>
      <c r="G138" s="212"/>
      <c r="H138" s="212"/>
      <c r="I138" s="215"/>
      <c r="J138" s="216">
        <f>BK138</f>
        <v>0</v>
      </c>
      <c r="K138" s="212"/>
      <c r="L138" s="217"/>
      <c r="M138" s="218"/>
      <c r="N138" s="219"/>
      <c r="O138" s="219"/>
      <c r="P138" s="220">
        <f>P139+P170+P187+P192+P273+P299+P329+P465+P495</f>
        <v>0</v>
      </c>
      <c r="Q138" s="219"/>
      <c r="R138" s="220">
        <f>R139+R170+R187+R192+R273+R299+R329+R465+R495</f>
        <v>189.09071824636001</v>
      </c>
      <c r="S138" s="219"/>
      <c r="T138" s="221">
        <f>T139+T170+T187+T192+T273+T299+T329+T465+T495</f>
        <v>47.871214999999992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2" t="s">
        <v>80</v>
      </c>
      <c r="AT138" s="223" t="s">
        <v>72</v>
      </c>
      <c r="AU138" s="223" t="s">
        <v>73</v>
      </c>
      <c r="AY138" s="222" t="s">
        <v>150</v>
      </c>
      <c r="BK138" s="224">
        <f>BK139+BK170+BK187+BK192+BK273+BK299+BK329+BK465+BK495</f>
        <v>0</v>
      </c>
    </row>
    <row r="139" s="12" customFormat="1" ht="22.8" customHeight="1">
      <c r="A139" s="12"/>
      <c r="B139" s="211"/>
      <c r="C139" s="212"/>
      <c r="D139" s="213" t="s">
        <v>72</v>
      </c>
      <c r="E139" s="225" t="s">
        <v>80</v>
      </c>
      <c r="F139" s="225" t="s">
        <v>151</v>
      </c>
      <c r="G139" s="212"/>
      <c r="H139" s="212"/>
      <c r="I139" s="215"/>
      <c r="J139" s="226">
        <f>BK139</f>
        <v>0</v>
      </c>
      <c r="K139" s="212"/>
      <c r="L139" s="217"/>
      <c r="M139" s="218"/>
      <c r="N139" s="219"/>
      <c r="O139" s="219"/>
      <c r="P139" s="220">
        <f>SUM(P140:P169)</f>
        <v>0</v>
      </c>
      <c r="Q139" s="219"/>
      <c r="R139" s="220">
        <f>SUM(R140:R169)</f>
        <v>12.800000000000001</v>
      </c>
      <c r="S139" s="219"/>
      <c r="T139" s="221">
        <f>SUM(T140:T169)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2" t="s">
        <v>80</v>
      </c>
      <c r="AT139" s="223" t="s">
        <v>72</v>
      </c>
      <c r="AU139" s="223" t="s">
        <v>80</v>
      </c>
      <c r="AY139" s="222" t="s">
        <v>150</v>
      </c>
      <c r="BK139" s="224">
        <f>SUM(BK140:BK169)</f>
        <v>0</v>
      </c>
    </row>
    <row r="140" s="2" customFormat="1">
      <c r="A140" s="38"/>
      <c r="B140" s="39"/>
      <c r="C140" s="227" t="s">
        <v>80</v>
      </c>
      <c r="D140" s="227" t="s">
        <v>152</v>
      </c>
      <c r="E140" s="228" t="s">
        <v>500</v>
      </c>
      <c r="F140" s="229" t="s">
        <v>501</v>
      </c>
      <c r="G140" s="230" t="s">
        <v>177</v>
      </c>
      <c r="H140" s="231">
        <v>40</v>
      </c>
      <c r="I140" s="232"/>
      <c r="J140" s="233">
        <f>ROUND(I140*H140,2)</f>
        <v>0</v>
      </c>
      <c r="K140" s="229" t="s">
        <v>156</v>
      </c>
      <c r="L140" s="44"/>
      <c r="M140" s="234" t="s">
        <v>1</v>
      </c>
      <c r="N140" s="235" t="s">
        <v>38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157</v>
      </c>
      <c r="AT140" s="238" t="s">
        <v>152</v>
      </c>
      <c r="AU140" s="238" t="s">
        <v>82</v>
      </c>
      <c r="AY140" s="17" t="s">
        <v>150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80</v>
      </c>
      <c r="BK140" s="239">
        <f>ROUND(I140*H140,2)</f>
        <v>0</v>
      </c>
      <c r="BL140" s="17" t="s">
        <v>157</v>
      </c>
      <c r="BM140" s="238" t="s">
        <v>987</v>
      </c>
    </row>
    <row r="141" s="2" customFormat="1">
      <c r="A141" s="38"/>
      <c r="B141" s="39"/>
      <c r="C141" s="40"/>
      <c r="D141" s="240" t="s">
        <v>159</v>
      </c>
      <c r="E141" s="40"/>
      <c r="F141" s="241" t="s">
        <v>503</v>
      </c>
      <c r="G141" s="40"/>
      <c r="H141" s="40"/>
      <c r="I141" s="242"/>
      <c r="J141" s="40"/>
      <c r="K141" s="40"/>
      <c r="L141" s="44"/>
      <c r="M141" s="243"/>
      <c r="N141" s="244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159</v>
      </c>
      <c r="AU141" s="17" t="s">
        <v>82</v>
      </c>
    </row>
    <row r="142" s="2" customFormat="1">
      <c r="A142" s="38"/>
      <c r="B142" s="39"/>
      <c r="C142" s="227" t="s">
        <v>82</v>
      </c>
      <c r="D142" s="227" t="s">
        <v>152</v>
      </c>
      <c r="E142" s="228" t="s">
        <v>510</v>
      </c>
      <c r="F142" s="229" t="s">
        <v>511</v>
      </c>
      <c r="G142" s="230" t="s">
        <v>177</v>
      </c>
      <c r="H142" s="231">
        <v>40</v>
      </c>
      <c r="I142" s="232"/>
      <c r="J142" s="233">
        <f>ROUND(I142*H142,2)</f>
        <v>0</v>
      </c>
      <c r="K142" s="229" t="s">
        <v>156</v>
      </c>
      <c r="L142" s="44"/>
      <c r="M142" s="234" t="s">
        <v>1</v>
      </c>
      <c r="N142" s="235" t="s">
        <v>38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157</v>
      </c>
      <c r="AT142" s="238" t="s">
        <v>152</v>
      </c>
      <c r="AU142" s="238" t="s">
        <v>82</v>
      </c>
      <c r="AY142" s="17" t="s">
        <v>150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80</v>
      </c>
      <c r="BK142" s="239">
        <f>ROUND(I142*H142,2)</f>
        <v>0</v>
      </c>
      <c r="BL142" s="17" t="s">
        <v>157</v>
      </c>
      <c r="BM142" s="238" t="s">
        <v>988</v>
      </c>
    </row>
    <row r="143" s="2" customFormat="1">
      <c r="A143" s="38"/>
      <c r="B143" s="39"/>
      <c r="C143" s="40"/>
      <c r="D143" s="240" t="s">
        <v>159</v>
      </c>
      <c r="E143" s="40"/>
      <c r="F143" s="241" t="s">
        <v>513</v>
      </c>
      <c r="G143" s="40"/>
      <c r="H143" s="40"/>
      <c r="I143" s="242"/>
      <c r="J143" s="40"/>
      <c r="K143" s="40"/>
      <c r="L143" s="44"/>
      <c r="M143" s="243"/>
      <c r="N143" s="244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159</v>
      </c>
      <c r="AU143" s="17" t="s">
        <v>82</v>
      </c>
    </row>
    <row r="144" s="2" customFormat="1">
      <c r="A144" s="38"/>
      <c r="B144" s="39"/>
      <c r="C144" s="227" t="s">
        <v>102</v>
      </c>
      <c r="D144" s="227" t="s">
        <v>152</v>
      </c>
      <c r="E144" s="228" t="s">
        <v>165</v>
      </c>
      <c r="F144" s="229" t="s">
        <v>166</v>
      </c>
      <c r="G144" s="230" t="s">
        <v>167</v>
      </c>
      <c r="H144" s="231">
        <v>23.699999999999999</v>
      </c>
      <c r="I144" s="232"/>
      <c r="J144" s="233">
        <f>ROUND(I144*H144,2)</f>
        <v>0</v>
      </c>
      <c r="K144" s="229" t="s">
        <v>156</v>
      </c>
      <c r="L144" s="44"/>
      <c r="M144" s="234" t="s">
        <v>1</v>
      </c>
      <c r="N144" s="235" t="s">
        <v>38</v>
      </c>
      <c r="O144" s="91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157</v>
      </c>
      <c r="AT144" s="238" t="s">
        <v>152</v>
      </c>
      <c r="AU144" s="238" t="s">
        <v>82</v>
      </c>
      <c r="AY144" s="17" t="s">
        <v>150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80</v>
      </c>
      <c r="BK144" s="239">
        <f>ROUND(I144*H144,2)</f>
        <v>0</v>
      </c>
      <c r="BL144" s="17" t="s">
        <v>157</v>
      </c>
      <c r="BM144" s="238" t="s">
        <v>989</v>
      </c>
    </row>
    <row r="145" s="2" customFormat="1">
      <c r="A145" s="38"/>
      <c r="B145" s="39"/>
      <c r="C145" s="40"/>
      <c r="D145" s="240" t="s">
        <v>159</v>
      </c>
      <c r="E145" s="40"/>
      <c r="F145" s="241" t="s">
        <v>169</v>
      </c>
      <c r="G145" s="40"/>
      <c r="H145" s="40"/>
      <c r="I145" s="242"/>
      <c r="J145" s="40"/>
      <c r="K145" s="40"/>
      <c r="L145" s="44"/>
      <c r="M145" s="243"/>
      <c r="N145" s="244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159</v>
      </c>
      <c r="AU145" s="17" t="s">
        <v>82</v>
      </c>
    </row>
    <row r="146" s="2" customFormat="1">
      <c r="A146" s="38"/>
      <c r="B146" s="39"/>
      <c r="C146" s="40"/>
      <c r="D146" s="240" t="s">
        <v>170</v>
      </c>
      <c r="E146" s="40"/>
      <c r="F146" s="245" t="s">
        <v>171</v>
      </c>
      <c r="G146" s="40"/>
      <c r="H146" s="40"/>
      <c r="I146" s="242"/>
      <c r="J146" s="40"/>
      <c r="K146" s="40"/>
      <c r="L146" s="44"/>
      <c r="M146" s="243"/>
      <c r="N146" s="244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170</v>
      </c>
      <c r="AU146" s="17" t="s">
        <v>82</v>
      </c>
    </row>
    <row r="147" s="13" customFormat="1">
      <c r="A147" s="13"/>
      <c r="B147" s="246"/>
      <c r="C147" s="247"/>
      <c r="D147" s="240" t="s">
        <v>172</v>
      </c>
      <c r="E147" s="248" t="s">
        <v>1</v>
      </c>
      <c r="F147" s="249" t="s">
        <v>990</v>
      </c>
      <c r="G147" s="247"/>
      <c r="H147" s="248" t="s">
        <v>1</v>
      </c>
      <c r="I147" s="250"/>
      <c r="J147" s="247"/>
      <c r="K147" s="247"/>
      <c r="L147" s="251"/>
      <c r="M147" s="252"/>
      <c r="N147" s="253"/>
      <c r="O147" s="253"/>
      <c r="P147" s="253"/>
      <c r="Q147" s="253"/>
      <c r="R147" s="253"/>
      <c r="S147" s="253"/>
      <c r="T147" s="25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5" t="s">
        <v>172</v>
      </c>
      <c r="AU147" s="255" t="s">
        <v>82</v>
      </c>
      <c r="AV147" s="13" t="s">
        <v>80</v>
      </c>
      <c r="AW147" s="13" t="s">
        <v>30</v>
      </c>
      <c r="AX147" s="13" t="s">
        <v>73</v>
      </c>
      <c r="AY147" s="255" t="s">
        <v>150</v>
      </c>
    </row>
    <row r="148" s="14" customFormat="1">
      <c r="A148" s="14"/>
      <c r="B148" s="256"/>
      <c r="C148" s="257"/>
      <c r="D148" s="240" t="s">
        <v>172</v>
      </c>
      <c r="E148" s="258" t="s">
        <v>1</v>
      </c>
      <c r="F148" s="259" t="s">
        <v>991</v>
      </c>
      <c r="G148" s="257"/>
      <c r="H148" s="260">
        <v>16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6" t="s">
        <v>172</v>
      </c>
      <c r="AU148" s="266" t="s">
        <v>82</v>
      </c>
      <c r="AV148" s="14" t="s">
        <v>82</v>
      </c>
      <c r="AW148" s="14" t="s">
        <v>30</v>
      </c>
      <c r="AX148" s="14" t="s">
        <v>73</v>
      </c>
      <c r="AY148" s="266" t="s">
        <v>150</v>
      </c>
    </row>
    <row r="149" s="14" customFormat="1">
      <c r="A149" s="14"/>
      <c r="B149" s="256"/>
      <c r="C149" s="257"/>
      <c r="D149" s="240" t="s">
        <v>172</v>
      </c>
      <c r="E149" s="258" t="s">
        <v>1</v>
      </c>
      <c r="F149" s="259" t="s">
        <v>992</v>
      </c>
      <c r="G149" s="257"/>
      <c r="H149" s="260">
        <v>3.5</v>
      </c>
      <c r="I149" s="261"/>
      <c r="J149" s="257"/>
      <c r="K149" s="257"/>
      <c r="L149" s="262"/>
      <c r="M149" s="263"/>
      <c r="N149" s="264"/>
      <c r="O149" s="264"/>
      <c r="P149" s="264"/>
      <c r="Q149" s="264"/>
      <c r="R149" s="264"/>
      <c r="S149" s="264"/>
      <c r="T149" s="26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6" t="s">
        <v>172</v>
      </c>
      <c r="AU149" s="266" t="s">
        <v>82</v>
      </c>
      <c r="AV149" s="14" t="s">
        <v>82</v>
      </c>
      <c r="AW149" s="14" t="s">
        <v>30</v>
      </c>
      <c r="AX149" s="14" t="s">
        <v>73</v>
      </c>
      <c r="AY149" s="266" t="s">
        <v>150</v>
      </c>
    </row>
    <row r="150" s="13" customFormat="1">
      <c r="A150" s="13"/>
      <c r="B150" s="246"/>
      <c r="C150" s="247"/>
      <c r="D150" s="240" t="s">
        <v>172</v>
      </c>
      <c r="E150" s="248" t="s">
        <v>1</v>
      </c>
      <c r="F150" s="249" t="s">
        <v>993</v>
      </c>
      <c r="G150" s="247"/>
      <c r="H150" s="248" t="s">
        <v>1</v>
      </c>
      <c r="I150" s="250"/>
      <c r="J150" s="247"/>
      <c r="K150" s="247"/>
      <c r="L150" s="251"/>
      <c r="M150" s="252"/>
      <c r="N150" s="253"/>
      <c r="O150" s="253"/>
      <c r="P150" s="253"/>
      <c r="Q150" s="253"/>
      <c r="R150" s="253"/>
      <c r="S150" s="253"/>
      <c r="T150" s="25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5" t="s">
        <v>172</v>
      </c>
      <c r="AU150" s="255" t="s">
        <v>82</v>
      </c>
      <c r="AV150" s="13" t="s">
        <v>80</v>
      </c>
      <c r="AW150" s="13" t="s">
        <v>30</v>
      </c>
      <c r="AX150" s="13" t="s">
        <v>73</v>
      </c>
      <c r="AY150" s="255" t="s">
        <v>150</v>
      </c>
    </row>
    <row r="151" s="14" customFormat="1">
      <c r="A151" s="14"/>
      <c r="B151" s="256"/>
      <c r="C151" s="257"/>
      <c r="D151" s="240" t="s">
        <v>172</v>
      </c>
      <c r="E151" s="258" t="s">
        <v>1</v>
      </c>
      <c r="F151" s="259" t="s">
        <v>994</v>
      </c>
      <c r="G151" s="257"/>
      <c r="H151" s="260">
        <v>4.2000000000000002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6" t="s">
        <v>172</v>
      </c>
      <c r="AU151" s="266" t="s">
        <v>82</v>
      </c>
      <c r="AV151" s="14" t="s">
        <v>82</v>
      </c>
      <c r="AW151" s="14" t="s">
        <v>30</v>
      </c>
      <c r="AX151" s="14" t="s">
        <v>73</v>
      </c>
      <c r="AY151" s="266" t="s">
        <v>150</v>
      </c>
    </row>
    <row r="152" s="15" customFormat="1">
      <c r="A152" s="15"/>
      <c r="B152" s="267"/>
      <c r="C152" s="268"/>
      <c r="D152" s="240" t="s">
        <v>172</v>
      </c>
      <c r="E152" s="269" t="s">
        <v>1</v>
      </c>
      <c r="F152" s="270" t="s">
        <v>204</v>
      </c>
      <c r="G152" s="268"/>
      <c r="H152" s="271">
        <v>23.699999999999999</v>
      </c>
      <c r="I152" s="272"/>
      <c r="J152" s="268"/>
      <c r="K152" s="268"/>
      <c r="L152" s="273"/>
      <c r="M152" s="274"/>
      <c r="N152" s="275"/>
      <c r="O152" s="275"/>
      <c r="P152" s="275"/>
      <c r="Q152" s="275"/>
      <c r="R152" s="275"/>
      <c r="S152" s="275"/>
      <c r="T152" s="27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7" t="s">
        <v>172</v>
      </c>
      <c r="AU152" s="277" t="s">
        <v>82</v>
      </c>
      <c r="AV152" s="15" t="s">
        <v>157</v>
      </c>
      <c r="AW152" s="15" t="s">
        <v>30</v>
      </c>
      <c r="AX152" s="15" t="s">
        <v>80</v>
      </c>
      <c r="AY152" s="277" t="s">
        <v>150</v>
      </c>
    </row>
    <row r="153" s="2" customFormat="1" ht="33" customHeight="1">
      <c r="A153" s="38"/>
      <c r="B153" s="39"/>
      <c r="C153" s="227" t="s">
        <v>157</v>
      </c>
      <c r="D153" s="227" t="s">
        <v>152</v>
      </c>
      <c r="E153" s="228" t="s">
        <v>549</v>
      </c>
      <c r="F153" s="229" t="s">
        <v>550</v>
      </c>
      <c r="G153" s="230" t="s">
        <v>167</v>
      </c>
      <c r="H153" s="231">
        <v>23.699999999999999</v>
      </c>
      <c r="I153" s="232"/>
      <c r="J153" s="233">
        <f>ROUND(I153*H153,2)</f>
        <v>0</v>
      </c>
      <c r="K153" s="229" t="s">
        <v>156</v>
      </c>
      <c r="L153" s="44"/>
      <c r="M153" s="234" t="s">
        <v>1</v>
      </c>
      <c r="N153" s="235" t="s">
        <v>38</v>
      </c>
      <c r="O153" s="91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157</v>
      </c>
      <c r="AT153" s="238" t="s">
        <v>152</v>
      </c>
      <c r="AU153" s="238" t="s">
        <v>82</v>
      </c>
      <c r="AY153" s="17" t="s">
        <v>150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80</v>
      </c>
      <c r="BK153" s="239">
        <f>ROUND(I153*H153,2)</f>
        <v>0</v>
      </c>
      <c r="BL153" s="17" t="s">
        <v>157</v>
      </c>
      <c r="BM153" s="238" t="s">
        <v>995</v>
      </c>
    </row>
    <row r="154" s="2" customFormat="1">
      <c r="A154" s="38"/>
      <c r="B154" s="39"/>
      <c r="C154" s="40"/>
      <c r="D154" s="240" t="s">
        <v>159</v>
      </c>
      <c r="E154" s="40"/>
      <c r="F154" s="241" t="s">
        <v>552</v>
      </c>
      <c r="G154" s="40"/>
      <c r="H154" s="40"/>
      <c r="I154" s="242"/>
      <c r="J154" s="40"/>
      <c r="K154" s="40"/>
      <c r="L154" s="44"/>
      <c r="M154" s="243"/>
      <c r="N154" s="244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159</v>
      </c>
      <c r="AU154" s="17" t="s">
        <v>82</v>
      </c>
    </row>
    <row r="155" s="2" customFormat="1">
      <c r="A155" s="38"/>
      <c r="B155" s="39"/>
      <c r="C155" s="227" t="s">
        <v>181</v>
      </c>
      <c r="D155" s="227" t="s">
        <v>152</v>
      </c>
      <c r="E155" s="228" t="s">
        <v>554</v>
      </c>
      <c r="F155" s="229" t="s">
        <v>555</v>
      </c>
      <c r="G155" s="230" t="s">
        <v>167</v>
      </c>
      <c r="H155" s="231">
        <v>402.89999999999998</v>
      </c>
      <c r="I155" s="232"/>
      <c r="J155" s="233">
        <f>ROUND(I155*H155,2)</f>
        <v>0</v>
      </c>
      <c r="K155" s="229" t="s">
        <v>156</v>
      </c>
      <c r="L155" s="44"/>
      <c r="M155" s="234" t="s">
        <v>1</v>
      </c>
      <c r="N155" s="235" t="s">
        <v>38</v>
      </c>
      <c r="O155" s="91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157</v>
      </c>
      <c r="AT155" s="238" t="s">
        <v>152</v>
      </c>
      <c r="AU155" s="238" t="s">
        <v>82</v>
      </c>
      <c r="AY155" s="17" t="s">
        <v>150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80</v>
      </c>
      <c r="BK155" s="239">
        <f>ROUND(I155*H155,2)</f>
        <v>0</v>
      </c>
      <c r="BL155" s="17" t="s">
        <v>157</v>
      </c>
      <c r="BM155" s="238" t="s">
        <v>996</v>
      </c>
    </row>
    <row r="156" s="2" customFormat="1">
      <c r="A156" s="38"/>
      <c r="B156" s="39"/>
      <c r="C156" s="40"/>
      <c r="D156" s="240" t="s">
        <v>159</v>
      </c>
      <c r="E156" s="40"/>
      <c r="F156" s="241" t="s">
        <v>557</v>
      </c>
      <c r="G156" s="40"/>
      <c r="H156" s="40"/>
      <c r="I156" s="242"/>
      <c r="J156" s="40"/>
      <c r="K156" s="40"/>
      <c r="L156" s="44"/>
      <c r="M156" s="243"/>
      <c r="N156" s="244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159</v>
      </c>
      <c r="AU156" s="17" t="s">
        <v>82</v>
      </c>
    </row>
    <row r="157" s="13" customFormat="1">
      <c r="A157" s="13"/>
      <c r="B157" s="246"/>
      <c r="C157" s="247"/>
      <c r="D157" s="240" t="s">
        <v>172</v>
      </c>
      <c r="E157" s="248" t="s">
        <v>1</v>
      </c>
      <c r="F157" s="249" t="s">
        <v>997</v>
      </c>
      <c r="G157" s="247"/>
      <c r="H157" s="248" t="s">
        <v>1</v>
      </c>
      <c r="I157" s="250"/>
      <c r="J157" s="247"/>
      <c r="K157" s="247"/>
      <c r="L157" s="251"/>
      <c r="M157" s="252"/>
      <c r="N157" s="253"/>
      <c r="O157" s="253"/>
      <c r="P157" s="253"/>
      <c r="Q157" s="253"/>
      <c r="R157" s="253"/>
      <c r="S157" s="253"/>
      <c r="T157" s="25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5" t="s">
        <v>172</v>
      </c>
      <c r="AU157" s="255" t="s">
        <v>82</v>
      </c>
      <c r="AV157" s="13" t="s">
        <v>80</v>
      </c>
      <c r="AW157" s="13" t="s">
        <v>30</v>
      </c>
      <c r="AX157" s="13" t="s">
        <v>73</v>
      </c>
      <c r="AY157" s="255" t="s">
        <v>150</v>
      </c>
    </row>
    <row r="158" s="14" customFormat="1">
      <c r="A158" s="14"/>
      <c r="B158" s="256"/>
      <c r="C158" s="257"/>
      <c r="D158" s="240" t="s">
        <v>172</v>
      </c>
      <c r="E158" s="258" t="s">
        <v>1</v>
      </c>
      <c r="F158" s="259" t="s">
        <v>998</v>
      </c>
      <c r="G158" s="257"/>
      <c r="H158" s="260">
        <v>402.89999999999998</v>
      </c>
      <c r="I158" s="261"/>
      <c r="J158" s="257"/>
      <c r="K158" s="257"/>
      <c r="L158" s="262"/>
      <c r="M158" s="263"/>
      <c r="N158" s="264"/>
      <c r="O158" s="264"/>
      <c r="P158" s="264"/>
      <c r="Q158" s="264"/>
      <c r="R158" s="264"/>
      <c r="S158" s="264"/>
      <c r="T158" s="26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6" t="s">
        <v>172</v>
      </c>
      <c r="AU158" s="266" t="s">
        <v>82</v>
      </c>
      <c r="AV158" s="14" t="s">
        <v>82</v>
      </c>
      <c r="AW158" s="14" t="s">
        <v>30</v>
      </c>
      <c r="AX158" s="14" t="s">
        <v>80</v>
      </c>
      <c r="AY158" s="266" t="s">
        <v>150</v>
      </c>
    </row>
    <row r="159" s="2" customFormat="1" ht="33" customHeight="1">
      <c r="A159" s="38"/>
      <c r="B159" s="39"/>
      <c r="C159" s="227" t="s">
        <v>189</v>
      </c>
      <c r="D159" s="227" t="s">
        <v>152</v>
      </c>
      <c r="E159" s="228" t="s">
        <v>568</v>
      </c>
      <c r="F159" s="229" t="s">
        <v>569</v>
      </c>
      <c r="G159" s="230" t="s">
        <v>184</v>
      </c>
      <c r="H159" s="231">
        <v>47.399999999999999</v>
      </c>
      <c r="I159" s="232"/>
      <c r="J159" s="233">
        <f>ROUND(I159*H159,2)</f>
        <v>0</v>
      </c>
      <c r="K159" s="229" t="s">
        <v>156</v>
      </c>
      <c r="L159" s="44"/>
      <c r="M159" s="234" t="s">
        <v>1</v>
      </c>
      <c r="N159" s="235" t="s">
        <v>38</v>
      </c>
      <c r="O159" s="91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8" t="s">
        <v>157</v>
      </c>
      <c r="AT159" s="238" t="s">
        <v>152</v>
      </c>
      <c r="AU159" s="238" t="s">
        <v>82</v>
      </c>
      <c r="AY159" s="17" t="s">
        <v>150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7" t="s">
        <v>80</v>
      </c>
      <c r="BK159" s="239">
        <f>ROUND(I159*H159,2)</f>
        <v>0</v>
      </c>
      <c r="BL159" s="17" t="s">
        <v>157</v>
      </c>
      <c r="BM159" s="238" t="s">
        <v>999</v>
      </c>
    </row>
    <row r="160" s="2" customFormat="1">
      <c r="A160" s="38"/>
      <c r="B160" s="39"/>
      <c r="C160" s="40"/>
      <c r="D160" s="240" t="s">
        <v>159</v>
      </c>
      <c r="E160" s="40"/>
      <c r="F160" s="241" t="s">
        <v>336</v>
      </c>
      <c r="G160" s="40"/>
      <c r="H160" s="40"/>
      <c r="I160" s="242"/>
      <c r="J160" s="40"/>
      <c r="K160" s="40"/>
      <c r="L160" s="44"/>
      <c r="M160" s="243"/>
      <c r="N160" s="244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159</v>
      </c>
      <c r="AU160" s="17" t="s">
        <v>82</v>
      </c>
    </row>
    <row r="161" s="14" customFormat="1">
      <c r="A161" s="14"/>
      <c r="B161" s="256"/>
      <c r="C161" s="257"/>
      <c r="D161" s="240" t="s">
        <v>172</v>
      </c>
      <c r="E161" s="258" t="s">
        <v>1</v>
      </c>
      <c r="F161" s="259" t="s">
        <v>1000</v>
      </c>
      <c r="G161" s="257"/>
      <c r="H161" s="260">
        <v>47.399999999999999</v>
      </c>
      <c r="I161" s="261"/>
      <c r="J161" s="257"/>
      <c r="K161" s="257"/>
      <c r="L161" s="262"/>
      <c r="M161" s="263"/>
      <c r="N161" s="264"/>
      <c r="O161" s="264"/>
      <c r="P161" s="264"/>
      <c r="Q161" s="264"/>
      <c r="R161" s="264"/>
      <c r="S161" s="264"/>
      <c r="T161" s="26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6" t="s">
        <v>172</v>
      </c>
      <c r="AU161" s="266" t="s">
        <v>82</v>
      </c>
      <c r="AV161" s="14" t="s">
        <v>82</v>
      </c>
      <c r="AW161" s="14" t="s">
        <v>30</v>
      </c>
      <c r="AX161" s="14" t="s">
        <v>80</v>
      </c>
      <c r="AY161" s="266" t="s">
        <v>150</v>
      </c>
    </row>
    <row r="162" s="2" customFormat="1">
      <c r="A162" s="38"/>
      <c r="B162" s="39"/>
      <c r="C162" s="227" t="s">
        <v>207</v>
      </c>
      <c r="D162" s="227" t="s">
        <v>152</v>
      </c>
      <c r="E162" s="228" t="s">
        <v>407</v>
      </c>
      <c r="F162" s="229" t="s">
        <v>408</v>
      </c>
      <c r="G162" s="230" t="s">
        <v>167</v>
      </c>
      <c r="H162" s="231">
        <v>8</v>
      </c>
      <c r="I162" s="232"/>
      <c r="J162" s="233">
        <f>ROUND(I162*H162,2)</f>
        <v>0</v>
      </c>
      <c r="K162" s="229" t="s">
        <v>156</v>
      </c>
      <c r="L162" s="44"/>
      <c r="M162" s="234" t="s">
        <v>1</v>
      </c>
      <c r="N162" s="235" t="s">
        <v>38</v>
      </c>
      <c r="O162" s="91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157</v>
      </c>
      <c r="AT162" s="238" t="s">
        <v>152</v>
      </c>
      <c r="AU162" s="238" t="s">
        <v>82</v>
      </c>
      <c r="AY162" s="17" t="s">
        <v>150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80</v>
      </c>
      <c r="BK162" s="239">
        <f>ROUND(I162*H162,2)</f>
        <v>0</v>
      </c>
      <c r="BL162" s="17" t="s">
        <v>157</v>
      </c>
      <c r="BM162" s="238" t="s">
        <v>1001</v>
      </c>
    </row>
    <row r="163" s="2" customFormat="1">
      <c r="A163" s="38"/>
      <c r="B163" s="39"/>
      <c r="C163" s="40"/>
      <c r="D163" s="240" t="s">
        <v>159</v>
      </c>
      <c r="E163" s="40"/>
      <c r="F163" s="241" t="s">
        <v>410</v>
      </c>
      <c r="G163" s="40"/>
      <c r="H163" s="40"/>
      <c r="I163" s="242"/>
      <c r="J163" s="40"/>
      <c r="K163" s="40"/>
      <c r="L163" s="44"/>
      <c r="M163" s="243"/>
      <c r="N163" s="244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159</v>
      </c>
      <c r="AU163" s="17" t="s">
        <v>82</v>
      </c>
    </row>
    <row r="164" s="14" customFormat="1">
      <c r="A164" s="14"/>
      <c r="B164" s="256"/>
      <c r="C164" s="257"/>
      <c r="D164" s="240" t="s">
        <v>172</v>
      </c>
      <c r="E164" s="258" t="s">
        <v>1</v>
      </c>
      <c r="F164" s="259" t="s">
        <v>1002</v>
      </c>
      <c r="G164" s="257"/>
      <c r="H164" s="260">
        <v>8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6" t="s">
        <v>172</v>
      </c>
      <c r="AU164" s="266" t="s">
        <v>82</v>
      </c>
      <c r="AV164" s="14" t="s">
        <v>82</v>
      </c>
      <c r="AW164" s="14" t="s">
        <v>30</v>
      </c>
      <c r="AX164" s="14" t="s">
        <v>80</v>
      </c>
      <c r="AY164" s="266" t="s">
        <v>150</v>
      </c>
    </row>
    <row r="165" s="2" customFormat="1" ht="16.5" customHeight="1">
      <c r="A165" s="38"/>
      <c r="B165" s="39"/>
      <c r="C165" s="278" t="s">
        <v>213</v>
      </c>
      <c r="D165" s="278" t="s">
        <v>268</v>
      </c>
      <c r="E165" s="279" t="s">
        <v>1003</v>
      </c>
      <c r="F165" s="280" t="s">
        <v>1004</v>
      </c>
      <c r="G165" s="281" t="s">
        <v>184</v>
      </c>
      <c r="H165" s="282">
        <v>12.800000000000001</v>
      </c>
      <c r="I165" s="283"/>
      <c r="J165" s="284">
        <f>ROUND(I165*H165,2)</f>
        <v>0</v>
      </c>
      <c r="K165" s="280" t="s">
        <v>156</v>
      </c>
      <c r="L165" s="285"/>
      <c r="M165" s="286" t="s">
        <v>1</v>
      </c>
      <c r="N165" s="287" t="s">
        <v>38</v>
      </c>
      <c r="O165" s="91"/>
      <c r="P165" s="236">
        <f>O165*H165</f>
        <v>0</v>
      </c>
      <c r="Q165" s="236">
        <v>1</v>
      </c>
      <c r="R165" s="236">
        <f>Q165*H165</f>
        <v>12.800000000000001</v>
      </c>
      <c r="S165" s="236">
        <v>0</v>
      </c>
      <c r="T165" s="23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213</v>
      </c>
      <c r="AT165" s="238" t="s">
        <v>268</v>
      </c>
      <c r="AU165" s="238" t="s">
        <v>82</v>
      </c>
      <c r="AY165" s="17" t="s">
        <v>150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80</v>
      </c>
      <c r="BK165" s="239">
        <f>ROUND(I165*H165,2)</f>
        <v>0</v>
      </c>
      <c r="BL165" s="17" t="s">
        <v>157</v>
      </c>
      <c r="BM165" s="238" t="s">
        <v>1005</v>
      </c>
    </row>
    <row r="166" s="2" customFormat="1">
      <c r="A166" s="38"/>
      <c r="B166" s="39"/>
      <c r="C166" s="40"/>
      <c r="D166" s="240" t="s">
        <v>159</v>
      </c>
      <c r="E166" s="40"/>
      <c r="F166" s="241" t="s">
        <v>1004</v>
      </c>
      <c r="G166" s="40"/>
      <c r="H166" s="40"/>
      <c r="I166" s="242"/>
      <c r="J166" s="40"/>
      <c r="K166" s="40"/>
      <c r="L166" s="44"/>
      <c r="M166" s="243"/>
      <c r="N166" s="244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159</v>
      </c>
      <c r="AU166" s="17" t="s">
        <v>82</v>
      </c>
    </row>
    <row r="167" s="14" customFormat="1">
      <c r="A167" s="14"/>
      <c r="B167" s="256"/>
      <c r="C167" s="257"/>
      <c r="D167" s="240" t="s">
        <v>172</v>
      </c>
      <c r="E167" s="258" t="s">
        <v>1</v>
      </c>
      <c r="F167" s="259" t="s">
        <v>1006</v>
      </c>
      <c r="G167" s="257"/>
      <c r="H167" s="260">
        <v>12.800000000000001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6" t="s">
        <v>172</v>
      </c>
      <c r="AU167" s="266" t="s">
        <v>82</v>
      </c>
      <c r="AV167" s="14" t="s">
        <v>82</v>
      </c>
      <c r="AW167" s="14" t="s">
        <v>30</v>
      </c>
      <c r="AX167" s="14" t="s">
        <v>80</v>
      </c>
      <c r="AY167" s="266" t="s">
        <v>150</v>
      </c>
    </row>
    <row r="168" s="2" customFormat="1" ht="16.5" customHeight="1">
      <c r="A168" s="38"/>
      <c r="B168" s="39"/>
      <c r="C168" s="227" t="s">
        <v>205</v>
      </c>
      <c r="D168" s="227" t="s">
        <v>152</v>
      </c>
      <c r="E168" s="228" t="s">
        <v>175</v>
      </c>
      <c r="F168" s="229" t="s">
        <v>176</v>
      </c>
      <c r="G168" s="230" t="s">
        <v>177</v>
      </c>
      <c r="H168" s="231">
        <v>20</v>
      </c>
      <c r="I168" s="232"/>
      <c r="J168" s="233">
        <f>ROUND(I168*H168,2)</f>
        <v>0</v>
      </c>
      <c r="K168" s="229" t="s">
        <v>156</v>
      </c>
      <c r="L168" s="44"/>
      <c r="M168" s="234" t="s">
        <v>1</v>
      </c>
      <c r="N168" s="235" t="s">
        <v>38</v>
      </c>
      <c r="O168" s="91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8" t="s">
        <v>157</v>
      </c>
      <c r="AT168" s="238" t="s">
        <v>152</v>
      </c>
      <c r="AU168" s="238" t="s">
        <v>82</v>
      </c>
      <c r="AY168" s="17" t="s">
        <v>150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7" t="s">
        <v>80</v>
      </c>
      <c r="BK168" s="239">
        <f>ROUND(I168*H168,2)</f>
        <v>0</v>
      </c>
      <c r="BL168" s="17" t="s">
        <v>157</v>
      </c>
      <c r="BM168" s="238" t="s">
        <v>1007</v>
      </c>
    </row>
    <row r="169" s="2" customFormat="1">
      <c r="A169" s="38"/>
      <c r="B169" s="39"/>
      <c r="C169" s="40"/>
      <c r="D169" s="240" t="s">
        <v>159</v>
      </c>
      <c r="E169" s="40"/>
      <c r="F169" s="241" t="s">
        <v>179</v>
      </c>
      <c r="G169" s="40"/>
      <c r="H169" s="40"/>
      <c r="I169" s="242"/>
      <c r="J169" s="40"/>
      <c r="K169" s="40"/>
      <c r="L169" s="44"/>
      <c r="M169" s="243"/>
      <c r="N169" s="244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159</v>
      </c>
      <c r="AU169" s="17" t="s">
        <v>82</v>
      </c>
    </row>
    <row r="170" s="12" customFormat="1" ht="22.8" customHeight="1">
      <c r="A170" s="12"/>
      <c r="B170" s="211"/>
      <c r="C170" s="212"/>
      <c r="D170" s="213" t="s">
        <v>72</v>
      </c>
      <c r="E170" s="225" t="s">
        <v>82</v>
      </c>
      <c r="F170" s="225" t="s">
        <v>601</v>
      </c>
      <c r="G170" s="212"/>
      <c r="H170" s="212"/>
      <c r="I170" s="215"/>
      <c r="J170" s="226">
        <f>BK170</f>
        <v>0</v>
      </c>
      <c r="K170" s="212"/>
      <c r="L170" s="217"/>
      <c r="M170" s="218"/>
      <c r="N170" s="219"/>
      <c r="O170" s="219"/>
      <c r="P170" s="220">
        <f>SUM(P171:P186)</f>
        <v>0</v>
      </c>
      <c r="Q170" s="219"/>
      <c r="R170" s="220">
        <f>SUM(R171:R186)</f>
        <v>21.37556932</v>
      </c>
      <c r="S170" s="219"/>
      <c r="T170" s="221">
        <f>SUM(T171:T186)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2" t="s">
        <v>80</v>
      </c>
      <c r="AT170" s="223" t="s">
        <v>72</v>
      </c>
      <c r="AU170" s="223" t="s">
        <v>80</v>
      </c>
      <c r="AY170" s="222" t="s">
        <v>150</v>
      </c>
      <c r="BK170" s="224">
        <f>SUM(BK171:BK186)</f>
        <v>0</v>
      </c>
    </row>
    <row r="171" s="2" customFormat="1" ht="33" customHeight="1">
      <c r="A171" s="38"/>
      <c r="B171" s="39"/>
      <c r="C171" s="227" t="s">
        <v>233</v>
      </c>
      <c r="D171" s="227" t="s">
        <v>152</v>
      </c>
      <c r="E171" s="228" t="s">
        <v>1008</v>
      </c>
      <c r="F171" s="229" t="s">
        <v>1009</v>
      </c>
      <c r="G171" s="230" t="s">
        <v>516</v>
      </c>
      <c r="H171" s="231">
        <v>14</v>
      </c>
      <c r="I171" s="232"/>
      <c r="J171" s="233">
        <f>ROUND(I171*H171,2)</f>
        <v>0</v>
      </c>
      <c r="K171" s="229" t="s">
        <v>156</v>
      </c>
      <c r="L171" s="44"/>
      <c r="M171" s="234" t="s">
        <v>1</v>
      </c>
      <c r="N171" s="235" t="s">
        <v>38</v>
      </c>
      <c r="O171" s="91"/>
      <c r="P171" s="236">
        <f>O171*H171</f>
        <v>0</v>
      </c>
      <c r="Q171" s="236">
        <v>1.5247660000000001</v>
      </c>
      <c r="R171" s="236">
        <f>Q171*H171</f>
        <v>21.346724000000002</v>
      </c>
      <c r="S171" s="236">
        <v>0</v>
      </c>
      <c r="T171" s="23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8" t="s">
        <v>157</v>
      </c>
      <c r="AT171" s="238" t="s">
        <v>152</v>
      </c>
      <c r="AU171" s="238" t="s">
        <v>82</v>
      </c>
      <c r="AY171" s="17" t="s">
        <v>150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7" t="s">
        <v>80</v>
      </c>
      <c r="BK171" s="239">
        <f>ROUND(I171*H171,2)</f>
        <v>0</v>
      </c>
      <c r="BL171" s="17" t="s">
        <v>157</v>
      </c>
      <c r="BM171" s="238" t="s">
        <v>1010</v>
      </c>
    </row>
    <row r="172" s="2" customFormat="1">
      <c r="A172" s="38"/>
      <c r="B172" s="39"/>
      <c r="C172" s="40"/>
      <c r="D172" s="240" t="s">
        <v>159</v>
      </c>
      <c r="E172" s="40"/>
      <c r="F172" s="241" t="s">
        <v>1011</v>
      </c>
      <c r="G172" s="40"/>
      <c r="H172" s="40"/>
      <c r="I172" s="242"/>
      <c r="J172" s="40"/>
      <c r="K172" s="40"/>
      <c r="L172" s="44"/>
      <c r="M172" s="243"/>
      <c r="N172" s="244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159</v>
      </c>
      <c r="AU172" s="17" t="s">
        <v>82</v>
      </c>
    </row>
    <row r="173" s="13" customFormat="1">
      <c r="A173" s="13"/>
      <c r="B173" s="246"/>
      <c r="C173" s="247"/>
      <c r="D173" s="240" t="s">
        <v>172</v>
      </c>
      <c r="E173" s="248" t="s">
        <v>1</v>
      </c>
      <c r="F173" s="249" t="s">
        <v>1012</v>
      </c>
      <c r="G173" s="247"/>
      <c r="H173" s="248" t="s">
        <v>1</v>
      </c>
      <c r="I173" s="250"/>
      <c r="J173" s="247"/>
      <c r="K173" s="247"/>
      <c r="L173" s="251"/>
      <c r="M173" s="252"/>
      <c r="N173" s="253"/>
      <c r="O173" s="253"/>
      <c r="P173" s="253"/>
      <c r="Q173" s="253"/>
      <c r="R173" s="253"/>
      <c r="S173" s="253"/>
      <c r="T173" s="25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5" t="s">
        <v>172</v>
      </c>
      <c r="AU173" s="255" t="s">
        <v>82</v>
      </c>
      <c r="AV173" s="13" t="s">
        <v>80</v>
      </c>
      <c r="AW173" s="13" t="s">
        <v>30</v>
      </c>
      <c r="AX173" s="13" t="s">
        <v>73</v>
      </c>
      <c r="AY173" s="255" t="s">
        <v>150</v>
      </c>
    </row>
    <row r="174" s="14" customFormat="1">
      <c r="A174" s="14"/>
      <c r="B174" s="256"/>
      <c r="C174" s="257"/>
      <c r="D174" s="240" t="s">
        <v>172</v>
      </c>
      <c r="E174" s="258" t="s">
        <v>1</v>
      </c>
      <c r="F174" s="259" t="s">
        <v>1013</v>
      </c>
      <c r="G174" s="257"/>
      <c r="H174" s="260">
        <v>14</v>
      </c>
      <c r="I174" s="261"/>
      <c r="J174" s="257"/>
      <c r="K174" s="257"/>
      <c r="L174" s="262"/>
      <c r="M174" s="263"/>
      <c r="N174" s="264"/>
      <c r="O174" s="264"/>
      <c r="P174" s="264"/>
      <c r="Q174" s="264"/>
      <c r="R174" s="264"/>
      <c r="S174" s="264"/>
      <c r="T174" s="26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6" t="s">
        <v>172</v>
      </c>
      <c r="AU174" s="266" t="s">
        <v>82</v>
      </c>
      <c r="AV174" s="14" t="s">
        <v>82</v>
      </c>
      <c r="AW174" s="14" t="s">
        <v>30</v>
      </c>
      <c r="AX174" s="14" t="s">
        <v>80</v>
      </c>
      <c r="AY174" s="266" t="s">
        <v>150</v>
      </c>
    </row>
    <row r="175" s="2" customFormat="1">
      <c r="A175" s="38"/>
      <c r="B175" s="39"/>
      <c r="C175" s="227" t="s">
        <v>238</v>
      </c>
      <c r="D175" s="227" t="s">
        <v>152</v>
      </c>
      <c r="E175" s="228" t="s">
        <v>1014</v>
      </c>
      <c r="F175" s="229" t="s">
        <v>1015</v>
      </c>
      <c r="G175" s="230" t="s">
        <v>167</v>
      </c>
      <c r="H175" s="231">
        <v>4.2000000000000002</v>
      </c>
      <c r="I175" s="232"/>
      <c r="J175" s="233">
        <f>ROUND(I175*H175,2)</f>
        <v>0</v>
      </c>
      <c r="K175" s="229" t="s">
        <v>156</v>
      </c>
      <c r="L175" s="44"/>
      <c r="M175" s="234" t="s">
        <v>1</v>
      </c>
      <c r="N175" s="235" t="s">
        <v>38</v>
      </c>
      <c r="O175" s="91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8" t="s">
        <v>157</v>
      </c>
      <c r="AT175" s="238" t="s">
        <v>152</v>
      </c>
      <c r="AU175" s="238" t="s">
        <v>82</v>
      </c>
      <c r="AY175" s="17" t="s">
        <v>150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7" t="s">
        <v>80</v>
      </c>
      <c r="BK175" s="239">
        <f>ROUND(I175*H175,2)</f>
        <v>0</v>
      </c>
      <c r="BL175" s="17" t="s">
        <v>157</v>
      </c>
      <c r="BM175" s="238" t="s">
        <v>1016</v>
      </c>
    </row>
    <row r="176" s="2" customFormat="1">
      <c r="A176" s="38"/>
      <c r="B176" s="39"/>
      <c r="C176" s="40"/>
      <c r="D176" s="240" t="s">
        <v>159</v>
      </c>
      <c r="E176" s="40"/>
      <c r="F176" s="241" t="s">
        <v>1017</v>
      </c>
      <c r="G176" s="40"/>
      <c r="H176" s="40"/>
      <c r="I176" s="242"/>
      <c r="J176" s="40"/>
      <c r="K176" s="40"/>
      <c r="L176" s="44"/>
      <c r="M176" s="243"/>
      <c r="N176" s="244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159</v>
      </c>
      <c r="AU176" s="17" t="s">
        <v>82</v>
      </c>
    </row>
    <row r="177" s="13" customFormat="1">
      <c r="A177" s="13"/>
      <c r="B177" s="246"/>
      <c r="C177" s="247"/>
      <c r="D177" s="240" t="s">
        <v>172</v>
      </c>
      <c r="E177" s="248" t="s">
        <v>1</v>
      </c>
      <c r="F177" s="249" t="s">
        <v>1018</v>
      </c>
      <c r="G177" s="247"/>
      <c r="H177" s="248" t="s">
        <v>1</v>
      </c>
      <c r="I177" s="250"/>
      <c r="J177" s="247"/>
      <c r="K177" s="247"/>
      <c r="L177" s="251"/>
      <c r="M177" s="252"/>
      <c r="N177" s="253"/>
      <c r="O177" s="253"/>
      <c r="P177" s="253"/>
      <c r="Q177" s="253"/>
      <c r="R177" s="253"/>
      <c r="S177" s="253"/>
      <c r="T177" s="25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5" t="s">
        <v>172</v>
      </c>
      <c r="AU177" s="255" t="s">
        <v>82</v>
      </c>
      <c r="AV177" s="13" t="s">
        <v>80</v>
      </c>
      <c r="AW177" s="13" t="s">
        <v>30</v>
      </c>
      <c r="AX177" s="13" t="s">
        <v>73</v>
      </c>
      <c r="AY177" s="255" t="s">
        <v>150</v>
      </c>
    </row>
    <row r="178" s="14" customFormat="1">
      <c r="A178" s="14"/>
      <c r="B178" s="256"/>
      <c r="C178" s="257"/>
      <c r="D178" s="240" t="s">
        <v>172</v>
      </c>
      <c r="E178" s="258" t="s">
        <v>1</v>
      </c>
      <c r="F178" s="259" t="s">
        <v>994</v>
      </c>
      <c r="G178" s="257"/>
      <c r="H178" s="260">
        <v>4.2000000000000002</v>
      </c>
      <c r="I178" s="261"/>
      <c r="J178" s="257"/>
      <c r="K178" s="257"/>
      <c r="L178" s="262"/>
      <c r="M178" s="263"/>
      <c r="N178" s="264"/>
      <c r="O178" s="264"/>
      <c r="P178" s="264"/>
      <c r="Q178" s="264"/>
      <c r="R178" s="264"/>
      <c r="S178" s="264"/>
      <c r="T178" s="26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6" t="s">
        <v>172</v>
      </c>
      <c r="AU178" s="266" t="s">
        <v>82</v>
      </c>
      <c r="AV178" s="14" t="s">
        <v>82</v>
      </c>
      <c r="AW178" s="14" t="s">
        <v>30</v>
      </c>
      <c r="AX178" s="14" t="s">
        <v>80</v>
      </c>
      <c r="AY178" s="266" t="s">
        <v>150</v>
      </c>
    </row>
    <row r="179" s="2" customFormat="1" ht="16.5" customHeight="1">
      <c r="A179" s="38"/>
      <c r="B179" s="39"/>
      <c r="C179" s="227" t="s">
        <v>245</v>
      </c>
      <c r="D179" s="227" t="s">
        <v>152</v>
      </c>
      <c r="E179" s="228" t="s">
        <v>623</v>
      </c>
      <c r="F179" s="229" t="s">
        <v>624</v>
      </c>
      <c r="G179" s="230" t="s">
        <v>177</v>
      </c>
      <c r="H179" s="231">
        <v>19.600000000000001</v>
      </c>
      <c r="I179" s="232"/>
      <c r="J179" s="233">
        <f>ROUND(I179*H179,2)</f>
        <v>0</v>
      </c>
      <c r="K179" s="229" t="s">
        <v>156</v>
      </c>
      <c r="L179" s="44"/>
      <c r="M179" s="234" t="s">
        <v>1</v>
      </c>
      <c r="N179" s="235" t="s">
        <v>38</v>
      </c>
      <c r="O179" s="91"/>
      <c r="P179" s="236">
        <f>O179*H179</f>
        <v>0</v>
      </c>
      <c r="Q179" s="236">
        <v>0.0014357</v>
      </c>
      <c r="R179" s="236">
        <f>Q179*H179</f>
        <v>0.028139720000000003</v>
      </c>
      <c r="S179" s="236">
        <v>0</v>
      </c>
      <c r="T179" s="23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8" t="s">
        <v>157</v>
      </c>
      <c r="AT179" s="238" t="s">
        <v>152</v>
      </c>
      <c r="AU179" s="238" t="s">
        <v>82</v>
      </c>
      <c r="AY179" s="17" t="s">
        <v>150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7" t="s">
        <v>80</v>
      </c>
      <c r="BK179" s="239">
        <f>ROUND(I179*H179,2)</f>
        <v>0</v>
      </c>
      <c r="BL179" s="17" t="s">
        <v>157</v>
      </c>
      <c r="BM179" s="238" t="s">
        <v>1019</v>
      </c>
    </row>
    <row r="180" s="2" customFormat="1">
      <c r="A180" s="38"/>
      <c r="B180" s="39"/>
      <c r="C180" s="40"/>
      <c r="D180" s="240" t="s">
        <v>159</v>
      </c>
      <c r="E180" s="40"/>
      <c r="F180" s="241" t="s">
        <v>626</v>
      </c>
      <c r="G180" s="40"/>
      <c r="H180" s="40"/>
      <c r="I180" s="242"/>
      <c r="J180" s="40"/>
      <c r="K180" s="40"/>
      <c r="L180" s="44"/>
      <c r="M180" s="243"/>
      <c r="N180" s="244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159</v>
      </c>
      <c r="AU180" s="17" t="s">
        <v>82</v>
      </c>
    </row>
    <row r="181" s="13" customFormat="1">
      <c r="A181" s="13"/>
      <c r="B181" s="246"/>
      <c r="C181" s="247"/>
      <c r="D181" s="240" t="s">
        <v>172</v>
      </c>
      <c r="E181" s="248" t="s">
        <v>1</v>
      </c>
      <c r="F181" s="249" t="s">
        <v>1020</v>
      </c>
      <c r="G181" s="247"/>
      <c r="H181" s="248" t="s">
        <v>1</v>
      </c>
      <c r="I181" s="250"/>
      <c r="J181" s="247"/>
      <c r="K181" s="247"/>
      <c r="L181" s="251"/>
      <c r="M181" s="252"/>
      <c r="N181" s="253"/>
      <c r="O181" s="253"/>
      <c r="P181" s="253"/>
      <c r="Q181" s="253"/>
      <c r="R181" s="253"/>
      <c r="S181" s="253"/>
      <c r="T181" s="25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5" t="s">
        <v>172</v>
      </c>
      <c r="AU181" s="255" t="s">
        <v>82</v>
      </c>
      <c r="AV181" s="13" t="s">
        <v>80</v>
      </c>
      <c r="AW181" s="13" t="s">
        <v>30</v>
      </c>
      <c r="AX181" s="13" t="s">
        <v>73</v>
      </c>
      <c r="AY181" s="255" t="s">
        <v>150</v>
      </c>
    </row>
    <row r="182" s="14" customFormat="1">
      <c r="A182" s="14"/>
      <c r="B182" s="256"/>
      <c r="C182" s="257"/>
      <c r="D182" s="240" t="s">
        <v>172</v>
      </c>
      <c r="E182" s="258" t="s">
        <v>1</v>
      </c>
      <c r="F182" s="259" t="s">
        <v>1021</v>
      </c>
      <c r="G182" s="257"/>
      <c r="H182" s="260">
        <v>16.800000000000001</v>
      </c>
      <c r="I182" s="261"/>
      <c r="J182" s="257"/>
      <c r="K182" s="257"/>
      <c r="L182" s="262"/>
      <c r="M182" s="263"/>
      <c r="N182" s="264"/>
      <c r="O182" s="264"/>
      <c r="P182" s="264"/>
      <c r="Q182" s="264"/>
      <c r="R182" s="264"/>
      <c r="S182" s="264"/>
      <c r="T182" s="26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6" t="s">
        <v>172</v>
      </c>
      <c r="AU182" s="266" t="s">
        <v>82</v>
      </c>
      <c r="AV182" s="14" t="s">
        <v>82</v>
      </c>
      <c r="AW182" s="14" t="s">
        <v>30</v>
      </c>
      <c r="AX182" s="14" t="s">
        <v>73</v>
      </c>
      <c r="AY182" s="266" t="s">
        <v>150</v>
      </c>
    </row>
    <row r="183" s="14" customFormat="1">
      <c r="A183" s="14"/>
      <c r="B183" s="256"/>
      <c r="C183" s="257"/>
      <c r="D183" s="240" t="s">
        <v>172</v>
      </c>
      <c r="E183" s="258" t="s">
        <v>1</v>
      </c>
      <c r="F183" s="259" t="s">
        <v>1022</v>
      </c>
      <c r="G183" s="257"/>
      <c r="H183" s="260">
        <v>2.7999999999999998</v>
      </c>
      <c r="I183" s="261"/>
      <c r="J183" s="257"/>
      <c r="K183" s="257"/>
      <c r="L183" s="262"/>
      <c r="M183" s="263"/>
      <c r="N183" s="264"/>
      <c r="O183" s="264"/>
      <c r="P183" s="264"/>
      <c r="Q183" s="264"/>
      <c r="R183" s="264"/>
      <c r="S183" s="264"/>
      <c r="T183" s="26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6" t="s">
        <v>172</v>
      </c>
      <c r="AU183" s="266" t="s">
        <v>82</v>
      </c>
      <c r="AV183" s="14" t="s">
        <v>82</v>
      </c>
      <c r="AW183" s="14" t="s">
        <v>30</v>
      </c>
      <c r="AX183" s="14" t="s">
        <v>73</v>
      </c>
      <c r="AY183" s="266" t="s">
        <v>150</v>
      </c>
    </row>
    <row r="184" s="15" customFormat="1">
      <c r="A184" s="15"/>
      <c r="B184" s="267"/>
      <c r="C184" s="268"/>
      <c r="D184" s="240" t="s">
        <v>172</v>
      </c>
      <c r="E184" s="269" t="s">
        <v>1</v>
      </c>
      <c r="F184" s="270" t="s">
        <v>204</v>
      </c>
      <c r="G184" s="268"/>
      <c r="H184" s="271">
        <v>19.600000000000001</v>
      </c>
      <c r="I184" s="272"/>
      <c r="J184" s="268"/>
      <c r="K184" s="268"/>
      <c r="L184" s="273"/>
      <c r="M184" s="274"/>
      <c r="N184" s="275"/>
      <c r="O184" s="275"/>
      <c r="P184" s="275"/>
      <c r="Q184" s="275"/>
      <c r="R184" s="275"/>
      <c r="S184" s="275"/>
      <c r="T184" s="27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7" t="s">
        <v>172</v>
      </c>
      <c r="AU184" s="277" t="s">
        <v>82</v>
      </c>
      <c r="AV184" s="15" t="s">
        <v>157</v>
      </c>
      <c r="AW184" s="15" t="s">
        <v>30</v>
      </c>
      <c r="AX184" s="15" t="s">
        <v>80</v>
      </c>
      <c r="AY184" s="277" t="s">
        <v>150</v>
      </c>
    </row>
    <row r="185" s="2" customFormat="1" ht="16.5" customHeight="1">
      <c r="A185" s="38"/>
      <c r="B185" s="39"/>
      <c r="C185" s="227" t="s">
        <v>251</v>
      </c>
      <c r="D185" s="227" t="s">
        <v>152</v>
      </c>
      <c r="E185" s="228" t="s">
        <v>631</v>
      </c>
      <c r="F185" s="229" t="s">
        <v>632</v>
      </c>
      <c r="G185" s="230" t="s">
        <v>177</v>
      </c>
      <c r="H185" s="231">
        <v>19.600000000000001</v>
      </c>
      <c r="I185" s="232"/>
      <c r="J185" s="233">
        <f>ROUND(I185*H185,2)</f>
        <v>0</v>
      </c>
      <c r="K185" s="229" t="s">
        <v>156</v>
      </c>
      <c r="L185" s="44"/>
      <c r="M185" s="234" t="s">
        <v>1</v>
      </c>
      <c r="N185" s="235" t="s">
        <v>38</v>
      </c>
      <c r="O185" s="91"/>
      <c r="P185" s="236">
        <f>O185*H185</f>
        <v>0</v>
      </c>
      <c r="Q185" s="236">
        <v>3.6000000000000001E-05</v>
      </c>
      <c r="R185" s="236">
        <f>Q185*H185</f>
        <v>0.00070560000000000002</v>
      </c>
      <c r="S185" s="236">
        <v>0</v>
      </c>
      <c r="T185" s="23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8" t="s">
        <v>157</v>
      </c>
      <c r="AT185" s="238" t="s">
        <v>152</v>
      </c>
      <c r="AU185" s="238" t="s">
        <v>82</v>
      </c>
      <c r="AY185" s="17" t="s">
        <v>150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7" t="s">
        <v>80</v>
      </c>
      <c r="BK185" s="239">
        <f>ROUND(I185*H185,2)</f>
        <v>0</v>
      </c>
      <c r="BL185" s="17" t="s">
        <v>157</v>
      </c>
      <c r="BM185" s="238" t="s">
        <v>1023</v>
      </c>
    </row>
    <row r="186" s="2" customFormat="1">
      <c r="A186" s="38"/>
      <c r="B186" s="39"/>
      <c r="C186" s="40"/>
      <c r="D186" s="240" t="s">
        <v>159</v>
      </c>
      <c r="E186" s="40"/>
      <c r="F186" s="241" t="s">
        <v>634</v>
      </c>
      <c r="G186" s="40"/>
      <c r="H186" s="40"/>
      <c r="I186" s="242"/>
      <c r="J186" s="40"/>
      <c r="K186" s="40"/>
      <c r="L186" s="44"/>
      <c r="M186" s="243"/>
      <c r="N186" s="244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159</v>
      </c>
      <c r="AU186" s="17" t="s">
        <v>82</v>
      </c>
    </row>
    <row r="187" s="12" customFormat="1" ht="22.8" customHeight="1">
      <c r="A187" s="12"/>
      <c r="B187" s="211"/>
      <c r="C187" s="212"/>
      <c r="D187" s="213" t="s">
        <v>72</v>
      </c>
      <c r="E187" s="225" t="s">
        <v>102</v>
      </c>
      <c r="F187" s="225" t="s">
        <v>636</v>
      </c>
      <c r="G187" s="212"/>
      <c r="H187" s="212"/>
      <c r="I187" s="215"/>
      <c r="J187" s="226">
        <f>BK187</f>
        <v>0</v>
      </c>
      <c r="K187" s="212"/>
      <c r="L187" s="217"/>
      <c r="M187" s="218"/>
      <c r="N187" s="219"/>
      <c r="O187" s="219"/>
      <c r="P187" s="220">
        <f>SUM(P188:P191)</f>
        <v>0</v>
      </c>
      <c r="Q187" s="219"/>
      <c r="R187" s="220">
        <f>SUM(R188:R191)</f>
        <v>13.926672</v>
      </c>
      <c r="S187" s="219"/>
      <c r="T187" s="221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2" t="s">
        <v>80</v>
      </c>
      <c r="AT187" s="223" t="s">
        <v>72</v>
      </c>
      <c r="AU187" s="223" t="s">
        <v>80</v>
      </c>
      <c r="AY187" s="222" t="s">
        <v>150</v>
      </c>
      <c r="BK187" s="224">
        <f>SUM(BK188:BK191)</f>
        <v>0</v>
      </c>
    </row>
    <row r="188" s="2" customFormat="1">
      <c r="A188" s="38"/>
      <c r="B188" s="39"/>
      <c r="C188" s="227" t="s">
        <v>256</v>
      </c>
      <c r="D188" s="227" t="s">
        <v>152</v>
      </c>
      <c r="E188" s="228" t="s">
        <v>1024</v>
      </c>
      <c r="F188" s="229" t="s">
        <v>1025</v>
      </c>
      <c r="G188" s="230" t="s">
        <v>167</v>
      </c>
      <c r="H188" s="231">
        <v>4.7999999999999998</v>
      </c>
      <c r="I188" s="232"/>
      <c r="J188" s="233">
        <f>ROUND(I188*H188,2)</f>
        <v>0</v>
      </c>
      <c r="K188" s="229" t="s">
        <v>156</v>
      </c>
      <c r="L188" s="44"/>
      <c r="M188" s="234" t="s">
        <v>1</v>
      </c>
      <c r="N188" s="235" t="s">
        <v>38</v>
      </c>
      <c r="O188" s="91"/>
      <c r="P188" s="236">
        <f>O188*H188</f>
        <v>0</v>
      </c>
      <c r="Q188" s="236">
        <v>2.9013900000000001</v>
      </c>
      <c r="R188" s="236">
        <f>Q188*H188</f>
        <v>13.926672</v>
      </c>
      <c r="S188" s="236">
        <v>0</v>
      </c>
      <c r="T188" s="23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8" t="s">
        <v>157</v>
      </c>
      <c r="AT188" s="238" t="s">
        <v>152</v>
      </c>
      <c r="AU188" s="238" t="s">
        <v>82</v>
      </c>
      <c r="AY188" s="17" t="s">
        <v>150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7" t="s">
        <v>80</v>
      </c>
      <c r="BK188" s="239">
        <f>ROUND(I188*H188,2)</f>
        <v>0</v>
      </c>
      <c r="BL188" s="17" t="s">
        <v>157</v>
      </c>
      <c r="BM188" s="238" t="s">
        <v>1026</v>
      </c>
    </row>
    <row r="189" s="2" customFormat="1">
      <c r="A189" s="38"/>
      <c r="B189" s="39"/>
      <c r="C189" s="40"/>
      <c r="D189" s="240" t="s">
        <v>159</v>
      </c>
      <c r="E189" s="40"/>
      <c r="F189" s="241" t="s">
        <v>1027</v>
      </c>
      <c r="G189" s="40"/>
      <c r="H189" s="40"/>
      <c r="I189" s="242"/>
      <c r="J189" s="40"/>
      <c r="K189" s="40"/>
      <c r="L189" s="44"/>
      <c r="M189" s="243"/>
      <c r="N189" s="244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159</v>
      </c>
      <c r="AU189" s="17" t="s">
        <v>82</v>
      </c>
    </row>
    <row r="190" s="13" customFormat="1">
      <c r="A190" s="13"/>
      <c r="B190" s="246"/>
      <c r="C190" s="247"/>
      <c r="D190" s="240" t="s">
        <v>172</v>
      </c>
      <c r="E190" s="248" t="s">
        <v>1</v>
      </c>
      <c r="F190" s="249" t="s">
        <v>1020</v>
      </c>
      <c r="G190" s="247"/>
      <c r="H190" s="248" t="s">
        <v>1</v>
      </c>
      <c r="I190" s="250"/>
      <c r="J190" s="247"/>
      <c r="K190" s="247"/>
      <c r="L190" s="251"/>
      <c r="M190" s="252"/>
      <c r="N190" s="253"/>
      <c r="O190" s="253"/>
      <c r="P190" s="253"/>
      <c r="Q190" s="253"/>
      <c r="R190" s="253"/>
      <c r="S190" s="253"/>
      <c r="T190" s="25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5" t="s">
        <v>172</v>
      </c>
      <c r="AU190" s="255" t="s">
        <v>82</v>
      </c>
      <c r="AV190" s="13" t="s">
        <v>80</v>
      </c>
      <c r="AW190" s="13" t="s">
        <v>30</v>
      </c>
      <c r="AX190" s="13" t="s">
        <v>73</v>
      </c>
      <c r="AY190" s="255" t="s">
        <v>150</v>
      </c>
    </row>
    <row r="191" s="14" customFormat="1">
      <c r="A191" s="14"/>
      <c r="B191" s="256"/>
      <c r="C191" s="257"/>
      <c r="D191" s="240" t="s">
        <v>172</v>
      </c>
      <c r="E191" s="258" t="s">
        <v>1</v>
      </c>
      <c r="F191" s="259" t="s">
        <v>1028</v>
      </c>
      <c r="G191" s="257"/>
      <c r="H191" s="260">
        <v>4.7999999999999998</v>
      </c>
      <c r="I191" s="261"/>
      <c r="J191" s="257"/>
      <c r="K191" s="257"/>
      <c r="L191" s="262"/>
      <c r="M191" s="263"/>
      <c r="N191" s="264"/>
      <c r="O191" s="264"/>
      <c r="P191" s="264"/>
      <c r="Q191" s="264"/>
      <c r="R191" s="264"/>
      <c r="S191" s="264"/>
      <c r="T191" s="26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6" t="s">
        <v>172</v>
      </c>
      <c r="AU191" s="266" t="s">
        <v>82</v>
      </c>
      <c r="AV191" s="14" t="s">
        <v>82</v>
      </c>
      <c r="AW191" s="14" t="s">
        <v>30</v>
      </c>
      <c r="AX191" s="14" t="s">
        <v>80</v>
      </c>
      <c r="AY191" s="266" t="s">
        <v>150</v>
      </c>
    </row>
    <row r="192" s="12" customFormat="1" ht="22.8" customHeight="1">
      <c r="A192" s="12"/>
      <c r="B192" s="211"/>
      <c r="C192" s="212"/>
      <c r="D192" s="213" t="s">
        <v>72</v>
      </c>
      <c r="E192" s="225" t="s">
        <v>157</v>
      </c>
      <c r="F192" s="225" t="s">
        <v>180</v>
      </c>
      <c r="G192" s="212"/>
      <c r="H192" s="212"/>
      <c r="I192" s="215"/>
      <c r="J192" s="226">
        <f>BK192</f>
        <v>0</v>
      </c>
      <c r="K192" s="212"/>
      <c r="L192" s="217"/>
      <c r="M192" s="218"/>
      <c r="N192" s="219"/>
      <c r="O192" s="219"/>
      <c r="P192" s="220">
        <f>SUM(P193:P272)</f>
        <v>0</v>
      </c>
      <c r="Q192" s="219"/>
      <c r="R192" s="220">
        <f>SUM(R193:R272)</f>
        <v>110.68504771836001</v>
      </c>
      <c r="S192" s="219"/>
      <c r="T192" s="221">
        <f>SUM(T193:T272)</f>
        <v>2.6266799999999999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2" t="s">
        <v>80</v>
      </c>
      <c r="AT192" s="223" t="s">
        <v>72</v>
      </c>
      <c r="AU192" s="223" t="s">
        <v>80</v>
      </c>
      <c r="AY192" s="222" t="s">
        <v>150</v>
      </c>
      <c r="BK192" s="224">
        <f>SUM(BK193:BK272)</f>
        <v>0</v>
      </c>
    </row>
    <row r="193" s="2" customFormat="1" ht="21.75" customHeight="1">
      <c r="A193" s="38"/>
      <c r="B193" s="39"/>
      <c r="C193" s="227" t="s">
        <v>8</v>
      </c>
      <c r="D193" s="227" t="s">
        <v>152</v>
      </c>
      <c r="E193" s="228" t="s">
        <v>1029</v>
      </c>
      <c r="F193" s="229" t="s">
        <v>1030</v>
      </c>
      <c r="G193" s="230" t="s">
        <v>177</v>
      </c>
      <c r="H193" s="231">
        <v>20.885999999999999</v>
      </c>
      <c r="I193" s="232"/>
      <c r="J193" s="233">
        <f>ROUND(I193*H193,2)</f>
        <v>0</v>
      </c>
      <c r="K193" s="229" t="s">
        <v>156</v>
      </c>
      <c r="L193" s="44"/>
      <c r="M193" s="234" t="s">
        <v>1</v>
      </c>
      <c r="N193" s="235" t="s">
        <v>38</v>
      </c>
      <c r="O193" s="91"/>
      <c r="P193" s="236">
        <f>O193*H193</f>
        <v>0</v>
      </c>
      <c r="Q193" s="236">
        <v>0.00077999999999999999</v>
      </c>
      <c r="R193" s="236">
        <f>Q193*H193</f>
        <v>0.016291079999999999</v>
      </c>
      <c r="S193" s="236">
        <v>0</v>
      </c>
      <c r="T193" s="23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8" t="s">
        <v>157</v>
      </c>
      <c r="AT193" s="238" t="s">
        <v>152</v>
      </c>
      <c r="AU193" s="238" t="s">
        <v>82</v>
      </c>
      <c r="AY193" s="17" t="s">
        <v>150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7" t="s">
        <v>80</v>
      </c>
      <c r="BK193" s="239">
        <f>ROUND(I193*H193,2)</f>
        <v>0</v>
      </c>
      <c r="BL193" s="17" t="s">
        <v>157</v>
      </c>
      <c r="BM193" s="238" t="s">
        <v>1031</v>
      </c>
    </row>
    <row r="194" s="2" customFormat="1">
      <c r="A194" s="38"/>
      <c r="B194" s="39"/>
      <c r="C194" s="40"/>
      <c r="D194" s="240" t="s">
        <v>159</v>
      </c>
      <c r="E194" s="40"/>
      <c r="F194" s="241" t="s">
        <v>1032</v>
      </c>
      <c r="G194" s="40"/>
      <c r="H194" s="40"/>
      <c r="I194" s="242"/>
      <c r="J194" s="40"/>
      <c r="K194" s="40"/>
      <c r="L194" s="44"/>
      <c r="M194" s="243"/>
      <c r="N194" s="244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159</v>
      </c>
      <c r="AU194" s="17" t="s">
        <v>82</v>
      </c>
    </row>
    <row r="195" s="2" customFormat="1">
      <c r="A195" s="38"/>
      <c r="B195" s="39"/>
      <c r="C195" s="40"/>
      <c r="D195" s="240" t="s">
        <v>170</v>
      </c>
      <c r="E195" s="40"/>
      <c r="F195" s="245" t="s">
        <v>1033</v>
      </c>
      <c r="G195" s="40"/>
      <c r="H195" s="40"/>
      <c r="I195" s="242"/>
      <c r="J195" s="40"/>
      <c r="K195" s="40"/>
      <c r="L195" s="44"/>
      <c r="M195" s="243"/>
      <c r="N195" s="244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170</v>
      </c>
      <c r="AU195" s="17" t="s">
        <v>82</v>
      </c>
    </row>
    <row r="196" s="13" customFormat="1">
      <c r="A196" s="13"/>
      <c r="B196" s="246"/>
      <c r="C196" s="247"/>
      <c r="D196" s="240" t="s">
        <v>172</v>
      </c>
      <c r="E196" s="248" t="s">
        <v>1</v>
      </c>
      <c r="F196" s="249" t="s">
        <v>1034</v>
      </c>
      <c r="G196" s="247"/>
      <c r="H196" s="248" t="s">
        <v>1</v>
      </c>
      <c r="I196" s="250"/>
      <c r="J196" s="247"/>
      <c r="K196" s="247"/>
      <c r="L196" s="251"/>
      <c r="M196" s="252"/>
      <c r="N196" s="253"/>
      <c r="O196" s="253"/>
      <c r="P196" s="253"/>
      <c r="Q196" s="253"/>
      <c r="R196" s="253"/>
      <c r="S196" s="253"/>
      <c r="T196" s="25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5" t="s">
        <v>172</v>
      </c>
      <c r="AU196" s="255" t="s">
        <v>82</v>
      </c>
      <c r="AV196" s="13" t="s">
        <v>80</v>
      </c>
      <c r="AW196" s="13" t="s">
        <v>30</v>
      </c>
      <c r="AX196" s="13" t="s">
        <v>73</v>
      </c>
      <c r="AY196" s="255" t="s">
        <v>150</v>
      </c>
    </row>
    <row r="197" s="14" customFormat="1">
      <c r="A197" s="14"/>
      <c r="B197" s="256"/>
      <c r="C197" s="257"/>
      <c r="D197" s="240" t="s">
        <v>172</v>
      </c>
      <c r="E197" s="258" t="s">
        <v>1</v>
      </c>
      <c r="F197" s="259" t="s">
        <v>1035</v>
      </c>
      <c r="G197" s="257"/>
      <c r="H197" s="260">
        <v>7.4340000000000002</v>
      </c>
      <c r="I197" s="261"/>
      <c r="J197" s="257"/>
      <c r="K197" s="257"/>
      <c r="L197" s="262"/>
      <c r="M197" s="263"/>
      <c r="N197" s="264"/>
      <c r="O197" s="264"/>
      <c r="P197" s="264"/>
      <c r="Q197" s="264"/>
      <c r="R197" s="264"/>
      <c r="S197" s="264"/>
      <c r="T197" s="26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6" t="s">
        <v>172</v>
      </c>
      <c r="AU197" s="266" t="s">
        <v>82</v>
      </c>
      <c r="AV197" s="14" t="s">
        <v>82</v>
      </c>
      <c r="AW197" s="14" t="s">
        <v>30</v>
      </c>
      <c r="AX197" s="14" t="s">
        <v>73</v>
      </c>
      <c r="AY197" s="266" t="s">
        <v>150</v>
      </c>
    </row>
    <row r="198" s="13" customFormat="1">
      <c r="A198" s="13"/>
      <c r="B198" s="246"/>
      <c r="C198" s="247"/>
      <c r="D198" s="240" t="s">
        <v>172</v>
      </c>
      <c r="E198" s="248" t="s">
        <v>1</v>
      </c>
      <c r="F198" s="249" t="s">
        <v>1036</v>
      </c>
      <c r="G198" s="247"/>
      <c r="H198" s="248" t="s">
        <v>1</v>
      </c>
      <c r="I198" s="250"/>
      <c r="J198" s="247"/>
      <c r="K198" s="247"/>
      <c r="L198" s="251"/>
      <c r="M198" s="252"/>
      <c r="N198" s="253"/>
      <c r="O198" s="253"/>
      <c r="P198" s="253"/>
      <c r="Q198" s="253"/>
      <c r="R198" s="253"/>
      <c r="S198" s="253"/>
      <c r="T198" s="25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5" t="s">
        <v>172</v>
      </c>
      <c r="AU198" s="255" t="s">
        <v>82</v>
      </c>
      <c r="AV198" s="13" t="s">
        <v>80</v>
      </c>
      <c r="AW198" s="13" t="s">
        <v>30</v>
      </c>
      <c r="AX198" s="13" t="s">
        <v>73</v>
      </c>
      <c r="AY198" s="255" t="s">
        <v>150</v>
      </c>
    </row>
    <row r="199" s="14" customFormat="1">
      <c r="A199" s="14"/>
      <c r="B199" s="256"/>
      <c r="C199" s="257"/>
      <c r="D199" s="240" t="s">
        <v>172</v>
      </c>
      <c r="E199" s="258" t="s">
        <v>1</v>
      </c>
      <c r="F199" s="259" t="s">
        <v>1037</v>
      </c>
      <c r="G199" s="257"/>
      <c r="H199" s="260">
        <v>13.452</v>
      </c>
      <c r="I199" s="261"/>
      <c r="J199" s="257"/>
      <c r="K199" s="257"/>
      <c r="L199" s="262"/>
      <c r="M199" s="263"/>
      <c r="N199" s="264"/>
      <c r="O199" s="264"/>
      <c r="P199" s="264"/>
      <c r="Q199" s="264"/>
      <c r="R199" s="264"/>
      <c r="S199" s="264"/>
      <c r="T199" s="26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6" t="s">
        <v>172</v>
      </c>
      <c r="AU199" s="266" t="s">
        <v>82</v>
      </c>
      <c r="AV199" s="14" t="s">
        <v>82</v>
      </c>
      <c r="AW199" s="14" t="s">
        <v>30</v>
      </c>
      <c r="AX199" s="14" t="s">
        <v>73</v>
      </c>
      <c r="AY199" s="266" t="s">
        <v>150</v>
      </c>
    </row>
    <row r="200" s="15" customFormat="1">
      <c r="A200" s="15"/>
      <c r="B200" s="267"/>
      <c r="C200" s="268"/>
      <c r="D200" s="240" t="s">
        <v>172</v>
      </c>
      <c r="E200" s="269" t="s">
        <v>1</v>
      </c>
      <c r="F200" s="270" t="s">
        <v>204</v>
      </c>
      <c r="G200" s="268"/>
      <c r="H200" s="271">
        <v>20.885999999999999</v>
      </c>
      <c r="I200" s="272"/>
      <c r="J200" s="268"/>
      <c r="K200" s="268"/>
      <c r="L200" s="273"/>
      <c r="M200" s="274"/>
      <c r="N200" s="275"/>
      <c r="O200" s="275"/>
      <c r="P200" s="275"/>
      <c r="Q200" s="275"/>
      <c r="R200" s="275"/>
      <c r="S200" s="275"/>
      <c r="T200" s="276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7" t="s">
        <v>172</v>
      </c>
      <c r="AU200" s="277" t="s">
        <v>82</v>
      </c>
      <c r="AV200" s="15" t="s">
        <v>157</v>
      </c>
      <c r="AW200" s="15" t="s">
        <v>30</v>
      </c>
      <c r="AX200" s="15" t="s">
        <v>80</v>
      </c>
      <c r="AY200" s="277" t="s">
        <v>150</v>
      </c>
    </row>
    <row r="201" s="2" customFormat="1" ht="21.75" customHeight="1">
      <c r="A201" s="38"/>
      <c r="B201" s="39"/>
      <c r="C201" s="227" t="s">
        <v>267</v>
      </c>
      <c r="D201" s="227" t="s">
        <v>152</v>
      </c>
      <c r="E201" s="228" t="s">
        <v>1038</v>
      </c>
      <c r="F201" s="229" t="s">
        <v>1039</v>
      </c>
      <c r="G201" s="230" t="s">
        <v>177</v>
      </c>
      <c r="H201" s="231">
        <v>43.777999999999999</v>
      </c>
      <c r="I201" s="232"/>
      <c r="J201" s="233">
        <f>ROUND(I201*H201,2)</f>
        <v>0</v>
      </c>
      <c r="K201" s="229" t="s">
        <v>156</v>
      </c>
      <c r="L201" s="44"/>
      <c r="M201" s="234" t="s">
        <v>1</v>
      </c>
      <c r="N201" s="235" t="s">
        <v>38</v>
      </c>
      <c r="O201" s="91"/>
      <c r="P201" s="236">
        <f>O201*H201</f>
        <v>0</v>
      </c>
      <c r="Q201" s="236">
        <v>0.00060411999999999998</v>
      </c>
      <c r="R201" s="236">
        <f>Q201*H201</f>
        <v>0.026447165359999997</v>
      </c>
      <c r="S201" s="236">
        <v>0</v>
      </c>
      <c r="T201" s="23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8" t="s">
        <v>157</v>
      </c>
      <c r="AT201" s="238" t="s">
        <v>152</v>
      </c>
      <c r="AU201" s="238" t="s">
        <v>82</v>
      </c>
      <c r="AY201" s="17" t="s">
        <v>150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7" t="s">
        <v>80</v>
      </c>
      <c r="BK201" s="239">
        <f>ROUND(I201*H201,2)</f>
        <v>0</v>
      </c>
      <c r="BL201" s="17" t="s">
        <v>157</v>
      </c>
      <c r="BM201" s="238" t="s">
        <v>1040</v>
      </c>
    </row>
    <row r="202" s="2" customFormat="1">
      <c r="A202" s="38"/>
      <c r="B202" s="39"/>
      <c r="C202" s="40"/>
      <c r="D202" s="240" t="s">
        <v>159</v>
      </c>
      <c r="E202" s="40"/>
      <c r="F202" s="241" t="s">
        <v>1041</v>
      </c>
      <c r="G202" s="40"/>
      <c r="H202" s="40"/>
      <c r="I202" s="242"/>
      <c r="J202" s="40"/>
      <c r="K202" s="40"/>
      <c r="L202" s="44"/>
      <c r="M202" s="243"/>
      <c r="N202" s="244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159</v>
      </c>
      <c r="AU202" s="17" t="s">
        <v>82</v>
      </c>
    </row>
    <row r="203" s="2" customFormat="1">
      <c r="A203" s="38"/>
      <c r="B203" s="39"/>
      <c r="C203" s="40"/>
      <c r="D203" s="240" t="s">
        <v>170</v>
      </c>
      <c r="E203" s="40"/>
      <c r="F203" s="245" t="s">
        <v>1042</v>
      </c>
      <c r="G203" s="40"/>
      <c r="H203" s="40"/>
      <c r="I203" s="242"/>
      <c r="J203" s="40"/>
      <c r="K203" s="40"/>
      <c r="L203" s="44"/>
      <c r="M203" s="243"/>
      <c r="N203" s="244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170</v>
      </c>
      <c r="AU203" s="17" t="s">
        <v>82</v>
      </c>
    </row>
    <row r="204" s="13" customFormat="1">
      <c r="A204" s="13"/>
      <c r="B204" s="246"/>
      <c r="C204" s="247"/>
      <c r="D204" s="240" t="s">
        <v>172</v>
      </c>
      <c r="E204" s="248" t="s">
        <v>1</v>
      </c>
      <c r="F204" s="249" t="s">
        <v>1043</v>
      </c>
      <c r="G204" s="247"/>
      <c r="H204" s="248" t="s">
        <v>1</v>
      </c>
      <c r="I204" s="250"/>
      <c r="J204" s="247"/>
      <c r="K204" s="247"/>
      <c r="L204" s="251"/>
      <c r="M204" s="252"/>
      <c r="N204" s="253"/>
      <c r="O204" s="253"/>
      <c r="P204" s="253"/>
      <c r="Q204" s="253"/>
      <c r="R204" s="253"/>
      <c r="S204" s="253"/>
      <c r="T204" s="25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5" t="s">
        <v>172</v>
      </c>
      <c r="AU204" s="255" t="s">
        <v>82</v>
      </c>
      <c r="AV204" s="13" t="s">
        <v>80</v>
      </c>
      <c r="AW204" s="13" t="s">
        <v>30</v>
      </c>
      <c r="AX204" s="13" t="s">
        <v>73</v>
      </c>
      <c r="AY204" s="255" t="s">
        <v>150</v>
      </c>
    </row>
    <row r="205" s="14" customFormat="1">
      <c r="A205" s="14"/>
      <c r="B205" s="256"/>
      <c r="C205" s="257"/>
      <c r="D205" s="240" t="s">
        <v>172</v>
      </c>
      <c r="E205" s="258" t="s">
        <v>1</v>
      </c>
      <c r="F205" s="259" t="s">
        <v>1044</v>
      </c>
      <c r="G205" s="257"/>
      <c r="H205" s="260">
        <v>22.891999999999999</v>
      </c>
      <c r="I205" s="261"/>
      <c r="J205" s="257"/>
      <c r="K205" s="257"/>
      <c r="L205" s="262"/>
      <c r="M205" s="263"/>
      <c r="N205" s="264"/>
      <c r="O205" s="264"/>
      <c r="P205" s="264"/>
      <c r="Q205" s="264"/>
      <c r="R205" s="264"/>
      <c r="S205" s="264"/>
      <c r="T205" s="26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6" t="s">
        <v>172</v>
      </c>
      <c r="AU205" s="266" t="s">
        <v>82</v>
      </c>
      <c r="AV205" s="14" t="s">
        <v>82</v>
      </c>
      <c r="AW205" s="14" t="s">
        <v>30</v>
      </c>
      <c r="AX205" s="14" t="s">
        <v>73</v>
      </c>
      <c r="AY205" s="266" t="s">
        <v>150</v>
      </c>
    </row>
    <row r="206" s="13" customFormat="1">
      <c r="A206" s="13"/>
      <c r="B206" s="246"/>
      <c r="C206" s="247"/>
      <c r="D206" s="240" t="s">
        <v>172</v>
      </c>
      <c r="E206" s="248" t="s">
        <v>1</v>
      </c>
      <c r="F206" s="249" t="s">
        <v>1034</v>
      </c>
      <c r="G206" s="247"/>
      <c r="H206" s="248" t="s">
        <v>1</v>
      </c>
      <c r="I206" s="250"/>
      <c r="J206" s="247"/>
      <c r="K206" s="247"/>
      <c r="L206" s="251"/>
      <c r="M206" s="252"/>
      <c r="N206" s="253"/>
      <c r="O206" s="253"/>
      <c r="P206" s="253"/>
      <c r="Q206" s="253"/>
      <c r="R206" s="253"/>
      <c r="S206" s="253"/>
      <c r="T206" s="25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5" t="s">
        <v>172</v>
      </c>
      <c r="AU206" s="255" t="s">
        <v>82</v>
      </c>
      <c r="AV206" s="13" t="s">
        <v>80</v>
      </c>
      <c r="AW206" s="13" t="s">
        <v>30</v>
      </c>
      <c r="AX206" s="13" t="s">
        <v>73</v>
      </c>
      <c r="AY206" s="255" t="s">
        <v>150</v>
      </c>
    </row>
    <row r="207" s="14" customFormat="1">
      <c r="A207" s="14"/>
      <c r="B207" s="256"/>
      <c r="C207" s="257"/>
      <c r="D207" s="240" t="s">
        <v>172</v>
      </c>
      <c r="E207" s="258" t="s">
        <v>1</v>
      </c>
      <c r="F207" s="259" t="s">
        <v>1035</v>
      </c>
      <c r="G207" s="257"/>
      <c r="H207" s="260">
        <v>7.4340000000000002</v>
      </c>
      <c r="I207" s="261"/>
      <c r="J207" s="257"/>
      <c r="K207" s="257"/>
      <c r="L207" s="262"/>
      <c r="M207" s="263"/>
      <c r="N207" s="264"/>
      <c r="O207" s="264"/>
      <c r="P207" s="264"/>
      <c r="Q207" s="264"/>
      <c r="R207" s="264"/>
      <c r="S207" s="264"/>
      <c r="T207" s="26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6" t="s">
        <v>172</v>
      </c>
      <c r="AU207" s="266" t="s">
        <v>82</v>
      </c>
      <c r="AV207" s="14" t="s">
        <v>82</v>
      </c>
      <c r="AW207" s="14" t="s">
        <v>30</v>
      </c>
      <c r="AX207" s="14" t="s">
        <v>73</v>
      </c>
      <c r="AY207" s="266" t="s">
        <v>150</v>
      </c>
    </row>
    <row r="208" s="13" customFormat="1">
      <c r="A208" s="13"/>
      <c r="B208" s="246"/>
      <c r="C208" s="247"/>
      <c r="D208" s="240" t="s">
        <v>172</v>
      </c>
      <c r="E208" s="248" t="s">
        <v>1</v>
      </c>
      <c r="F208" s="249" t="s">
        <v>1036</v>
      </c>
      <c r="G208" s="247"/>
      <c r="H208" s="248" t="s">
        <v>1</v>
      </c>
      <c r="I208" s="250"/>
      <c r="J208" s="247"/>
      <c r="K208" s="247"/>
      <c r="L208" s="251"/>
      <c r="M208" s="252"/>
      <c r="N208" s="253"/>
      <c r="O208" s="253"/>
      <c r="P208" s="253"/>
      <c r="Q208" s="253"/>
      <c r="R208" s="253"/>
      <c r="S208" s="253"/>
      <c r="T208" s="25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5" t="s">
        <v>172</v>
      </c>
      <c r="AU208" s="255" t="s">
        <v>82</v>
      </c>
      <c r="AV208" s="13" t="s">
        <v>80</v>
      </c>
      <c r="AW208" s="13" t="s">
        <v>30</v>
      </c>
      <c r="AX208" s="13" t="s">
        <v>73</v>
      </c>
      <c r="AY208" s="255" t="s">
        <v>150</v>
      </c>
    </row>
    <row r="209" s="14" customFormat="1">
      <c r="A209" s="14"/>
      <c r="B209" s="256"/>
      <c r="C209" s="257"/>
      <c r="D209" s="240" t="s">
        <v>172</v>
      </c>
      <c r="E209" s="258" t="s">
        <v>1</v>
      </c>
      <c r="F209" s="259" t="s">
        <v>1037</v>
      </c>
      <c r="G209" s="257"/>
      <c r="H209" s="260">
        <v>13.452</v>
      </c>
      <c r="I209" s="261"/>
      <c r="J209" s="257"/>
      <c r="K209" s="257"/>
      <c r="L209" s="262"/>
      <c r="M209" s="263"/>
      <c r="N209" s="264"/>
      <c r="O209" s="264"/>
      <c r="P209" s="264"/>
      <c r="Q209" s="264"/>
      <c r="R209" s="264"/>
      <c r="S209" s="264"/>
      <c r="T209" s="26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6" t="s">
        <v>172</v>
      </c>
      <c r="AU209" s="266" t="s">
        <v>82</v>
      </c>
      <c r="AV209" s="14" t="s">
        <v>82</v>
      </c>
      <c r="AW209" s="14" t="s">
        <v>30</v>
      </c>
      <c r="AX209" s="14" t="s">
        <v>73</v>
      </c>
      <c r="AY209" s="266" t="s">
        <v>150</v>
      </c>
    </row>
    <row r="210" s="15" customFormat="1">
      <c r="A210" s="15"/>
      <c r="B210" s="267"/>
      <c r="C210" s="268"/>
      <c r="D210" s="240" t="s">
        <v>172</v>
      </c>
      <c r="E210" s="269" t="s">
        <v>1</v>
      </c>
      <c r="F210" s="270" t="s">
        <v>204</v>
      </c>
      <c r="G210" s="268"/>
      <c r="H210" s="271">
        <v>43.777999999999999</v>
      </c>
      <c r="I210" s="272"/>
      <c r="J210" s="268"/>
      <c r="K210" s="268"/>
      <c r="L210" s="273"/>
      <c r="M210" s="274"/>
      <c r="N210" s="275"/>
      <c r="O210" s="275"/>
      <c r="P210" s="275"/>
      <c r="Q210" s="275"/>
      <c r="R210" s="275"/>
      <c r="S210" s="275"/>
      <c r="T210" s="276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7" t="s">
        <v>172</v>
      </c>
      <c r="AU210" s="277" t="s">
        <v>82</v>
      </c>
      <c r="AV210" s="15" t="s">
        <v>157</v>
      </c>
      <c r="AW210" s="15" t="s">
        <v>30</v>
      </c>
      <c r="AX210" s="15" t="s">
        <v>80</v>
      </c>
      <c r="AY210" s="277" t="s">
        <v>150</v>
      </c>
    </row>
    <row r="211" s="2" customFormat="1" ht="21.75" customHeight="1">
      <c r="A211" s="38"/>
      <c r="B211" s="39"/>
      <c r="C211" s="227" t="s">
        <v>275</v>
      </c>
      <c r="D211" s="227" t="s">
        <v>152</v>
      </c>
      <c r="E211" s="228" t="s">
        <v>1045</v>
      </c>
      <c r="F211" s="229" t="s">
        <v>1046</v>
      </c>
      <c r="G211" s="230" t="s">
        <v>177</v>
      </c>
      <c r="H211" s="231">
        <v>43.777999999999999</v>
      </c>
      <c r="I211" s="232"/>
      <c r="J211" s="233">
        <f>ROUND(I211*H211,2)</f>
        <v>0</v>
      </c>
      <c r="K211" s="229" t="s">
        <v>156</v>
      </c>
      <c r="L211" s="44"/>
      <c r="M211" s="234" t="s">
        <v>1</v>
      </c>
      <c r="N211" s="235" t="s">
        <v>38</v>
      </c>
      <c r="O211" s="91"/>
      <c r="P211" s="236">
        <f>O211*H211</f>
        <v>0</v>
      </c>
      <c r="Q211" s="236">
        <v>0.00036850000000000001</v>
      </c>
      <c r="R211" s="236">
        <f>Q211*H211</f>
        <v>0.016132193</v>
      </c>
      <c r="S211" s="236">
        <v>0.059999999999999998</v>
      </c>
      <c r="T211" s="237">
        <f>S211*H211</f>
        <v>2.6266799999999999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8" t="s">
        <v>157</v>
      </c>
      <c r="AT211" s="238" t="s">
        <v>152</v>
      </c>
      <c r="AU211" s="238" t="s">
        <v>82</v>
      </c>
      <c r="AY211" s="17" t="s">
        <v>150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7" t="s">
        <v>80</v>
      </c>
      <c r="BK211" s="239">
        <f>ROUND(I211*H211,2)</f>
        <v>0</v>
      </c>
      <c r="BL211" s="17" t="s">
        <v>157</v>
      </c>
      <c r="BM211" s="238" t="s">
        <v>1047</v>
      </c>
    </row>
    <row r="212" s="2" customFormat="1">
      <c r="A212" s="38"/>
      <c r="B212" s="39"/>
      <c r="C212" s="40"/>
      <c r="D212" s="240" t="s">
        <v>159</v>
      </c>
      <c r="E212" s="40"/>
      <c r="F212" s="241" t="s">
        <v>1048</v>
      </c>
      <c r="G212" s="40"/>
      <c r="H212" s="40"/>
      <c r="I212" s="242"/>
      <c r="J212" s="40"/>
      <c r="K212" s="40"/>
      <c r="L212" s="44"/>
      <c r="M212" s="243"/>
      <c r="N212" s="244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159</v>
      </c>
      <c r="AU212" s="17" t="s">
        <v>82</v>
      </c>
    </row>
    <row r="213" s="2" customFormat="1">
      <c r="A213" s="38"/>
      <c r="B213" s="39"/>
      <c r="C213" s="40"/>
      <c r="D213" s="240" t="s">
        <v>170</v>
      </c>
      <c r="E213" s="40"/>
      <c r="F213" s="245" t="s">
        <v>1049</v>
      </c>
      <c r="G213" s="40"/>
      <c r="H213" s="40"/>
      <c r="I213" s="242"/>
      <c r="J213" s="40"/>
      <c r="K213" s="40"/>
      <c r="L213" s="44"/>
      <c r="M213" s="243"/>
      <c r="N213" s="244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170</v>
      </c>
      <c r="AU213" s="17" t="s">
        <v>82</v>
      </c>
    </row>
    <row r="214" s="13" customFormat="1">
      <c r="A214" s="13"/>
      <c r="B214" s="246"/>
      <c r="C214" s="247"/>
      <c r="D214" s="240" t="s">
        <v>172</v>
      </c>
      <c r="E214" s="248" t="s">
        <v>1</v>
      </c>
      <c r="F214" s="249" t="s">
        <v>1043</v>
      </c>
      <c r="G214" s="247"/>
      <c r="H214" s="248" t="s">
        <v>1</v>
      </c>
      <c r="I214" s="250"/>
      <c r="J214" s="247"/>
      <c r="K214" s="247"/>
      <c r="L214" s="251"/>
      <c r="M214" s="252"/>
      <c r="N214" s="253"/>
      <c r="O214" s="253"/>
      <c r="P214" s="253"/>
      <c r="Q214" s="253"/>
      <c r="R214" s="253"/>
      <c r="S214" s="253"/>
      <c r="T214" s="25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5" t="s">
        <v>172</v>
      </c>
      <c r="AU214" s="255" t="s">
        <v>82</v>
      </c>
      <c r="AV214" s="13" t="s">
        <v>80</v>
      </c>
      <c r="AW214" s="13" t="s">
        <v>30</v>
      </c>
      <c r="AX214" s="13" t="s">
        <v>73</v>
      </c>
      <c r="AY214" s="255" t="s">
        <v>150</v>
      </c>
    </row>
    <row r="215" s="14" customFormat="1">
      <c r="A215" s="14"/>
      <c r="B215" s="256"/>
      <c r="C215" s="257"/>
      <c r="D215" s="240" t="s">
        <v>172</v>
      </c>
      <c r="E215" s="258" t="s">
        <v>1</v>
      </c>
      <c r="F215" s="259" t="s">
        <v>1044</v>
      </c>
      <c r="G215" s="257"/>
      <c r="H215" s="260">
        <v>22.891999999999999</v>
      </c>
      <c r="I215" s="261"/>
      <c r="J215" s="257"/>
      <c r="K215" s="257"/>
      <c r="L215" s="262"/>
      <c r="M215" s="263"/>
      <c r="N215" s="264"/>
      <c r="O215" s="264"/>
      <c r="P215" s="264"/>
      <c r="Q215" s="264"/>
      <c r="R215" s="264"/>
      <c r="S215" s="264"/>
      <c r="T215" s="26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6" t="s">
        <v>172</v>
      </c>
      <c r="AU215" s="266" t="s">
        <v>82</v>
      </c>
      <c r="AV215" s="14" t="s">
        <v>82</v>
      </c>
      <c r="AW215" s="14" t="s">
        <v>30</v>
      </c>
      <c r="AX215" s="14" t="s">
        <v>73</v>
      </c>
      <c r="AY215" s="266" t="s">
        <v>150</v>
      </c>
    </row>
    <row r="216" s="13" customFormat="1">
      <c r="A216" s="13"/>
      <c r="B216" s="246"/>
      <c r="C216" s="247"/>
      <c r="D216" s="240" t="s">
        <v>172</v>
      </c>
      <c r="E216" s="248" t="s">
        <v>1</v>
      </c>
      <c r="F216" s="249" t="s">
        <v>1034</v>
      </c>
      <c r="G216" s="247"/>
      <c r="H216" s="248" t="s">
        <v>1</v>
      </c>
      <c r="I216" s="250"/>
      <c r="J216" s="247"/>
      <c r="K216" s="247"/>
      <c r="L216" s="251"/>
      <c r="M216" s="252"/>
      <c r="N216" s="253"/>
      <c r="O216" s="253"/>
      <c r="P216" s="253"/>
      <c r="Q216" s="253"/>
      <c r="R216" s="253"/>
      <c r="S216" s="253"/>
      <c r="T216" s="25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5" t="s">
        <v>172</v>
      </c>
      <c r="AU216" s="255" t="s">
        <v>82</v>
      </c>
      <c r="AV216" s="13" t="s">
        <v>80</v>
      </c>
      <c r="AW216" s="13" t="s">
        <v>30</v>
      </c>
      <c r="AX216" s="13" t="s">
        <v>73</v>
      </c>
      <c r="AY216" s="255" t="s">
        <v>150</v>
      </c>
    </row>
    <row r="217" s="14" customFormat="1">
      <c r="A217" s="14"/>
      <c r="B217" s="256"/>
      <c r="C217" s="257"/>
      <c r="D217" s="240" t="s">
        <v>172</v>
      </c>
      <c r="E217" s="258" t="s">
        <v>1</v>
      </c>
      <c r="F217" s="259" t="s">
        <v>1035</v>
      </c>
      <c r="G217" s="257"/>
      <c r="H217" s="260">
        <v>7.4340000000000002</v>
      </c>
      <c r="I217" s="261"/>
      <c r="J217" s="257"/>
      <c r="K217" s="257"/>
      <c r="L217" s="262"/>
      <c r="M217" s="263"/>
      <c r="N217" s="264"/>
      <c r="O217" s="264"/>
      <c r="P217" s="264"/>
      <c r="Q217" s="264"/>
      <c r="R217" s="264"/>
      <c r="S217" s="264"/>
      <c r="T217" s="26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6" t="s">
        <v>172</v>
      </c>
      <c r="AU217" s="266" t="s">
        <v>82</v>
      </c>
      <c r="AV217" s="14" t="s">
        <v>82</v>
      </c>
      <c r="AW217" s="14" t="s">
        <v>30</v>
      </c>
      <c r="AX217" s="14" t="s">
        <v>73</v>
      </c>
      <c r="AY217" s="266" t="s">
        <v>150</v>
      </c>
    </row>
    <row r="218" s="13" customFormat="1">
      <c r="A218" s="13"/>
      <c r="B218" s="246"/>
      <c r="C218" s="247"/>
      <c r="D218" s="240" t="s">
        <v>172</v>
      </c>
      <c r="E218" s="248" t="s">
        <v>1</v>
      </c>
      <c r="F218" s="249" t="s">
        <v>1036</v>
      </c>
      <c r="G218" s="247"/>
      <c r="H218" s="248" t="s">
        <v>1</v>
      </c>
      <c r="I218" s="250"/>
      <c r="J218" s="247"/>
      <c r="K218" s="247"/>
      <c r="L218" s="251"/>
      <c r="M218" s="252"/>
      <c r="N218" s="253"/>
      <c r="O218" s="253"/>
      <c r="P218" s="253"/>
      <c r="Q218" s="253"/>
      <c r="R218" s="253"/>
      <c r="S218" s="253"/>
      <c r="T218" s="25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5" t="s">
        <v>172</v>
      </c>
      <c r="AU218" s="255" t="s">
        <v>82</v>
      </c>
      <c r="AV218" s="13" t="s">
        <v>80</v>
      </c>
      <c r="AW218" s="13" t="s">
        <v>30</v>
      </c>
      <c r="AX218" s="13" t="s">
        <v>73</v>
      </c>
      <c r="AY218" s="255" t="s">
        <v>150</v>
      </c>
    </row>
    <row r="219" s="14" customFormat="1">
      <c r="A219" s="14"/>
      <c r="B219" s="256"/>
      <c r="C219" s="257"/>
      <c r="D219" s="240" t="s">
        <v>172</v>
      </c>
      <c r="E219" s="258" t="s">
        <v>1</v>
      </c>
      <c r="F219" s="259" t="s">
        <v>1037</v>
      </c>
      <c r="G219" s="257"/>
      <c r="H219" s="260">
        <v>13.452</v>
      </c>
      <c r="I219" s="261"/>
      <c r="J219" s="257"/>
      <c r="K219" s="257"/>
      <c r="L219" s="262"/>
      <c r="M219" s="263"/>
      <c r="N219" s="264"/>
      <c r="O219" s="264"/>
      <c r="P219" s="264"/>
      <c r="Q219" s="264"/>
      <c r="R219" s="264"/>
      <c r="S219" s="264"/>
      <c r="T219" s="26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6" t="s">
        <v>172</v>
      </c>
      <c r="AU219" s="266" t="s">
        <v>82</v>
      </c>
      <c r="AV219" s="14" t="s">
        <v>82</v>
      </c>
      <c r="AW219" s="14" t="s">
        <v>30</v>
      </c>
      <c r="AX219" s="14" t="s">
        <v>73</v>
      </c>
      <c r="AY219" s="266" t="s">
        <v>150</v>
      </c>
    </row>
    <row r="220" s="15" customFormat="1">
      <c r="A220" s="15"/>
      <c r="B220" s="267"/>
      <c r="C220" s="268"/>
      <c r="D220" s="240" t="s">
        <v>172</v>
      </c>
      <c r="E220" s="269" t="s">
        <v>1</v>
      </c>
      <c r="F220" s="270" t="s">
        <v>204</v>
      </c>
      <c r="G220" s="268"/>
      <c r="H220" s="271">
        <v>43.777999999999999</v>
      </c>
      <c r="I220" s="272"/>
      <c r="J220" s="268"/>
      <c r="K220" s="268"/>
      <c r="L220" s="273"/>
      <c r="M220" s="274"/>
      <c r="N220" s="275"/>
      <c r="O220" s="275"/>
      <c r="P220" s="275"/>
      <c r="Q220" s="275"/>
      <c r="R220" s="275"/>
      <c r="S220" s="275"/>
      <c r="T220" s="27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7" t="s">
        <v>172</v>
      </c>
      <c r="AU220" s="277" t="s">
        <v>82</v>
      </c>
      <c r="AV220" s="15" t="s">
        <v>157</v>
      </c>
      <c r="AW220" s="15" t="s">
        <v>30</v>
      </c>
      <c r="AX220" s="15" t="s">
        <v>80</v>
      </c>
      <c r="AY220" s="277" t="s">
        <v>150</v>
      </c>
    </row>
    <row r="221" s="2" customFormat="1">
      <c r="A221" s="38"/>
      <c r="B221" s="39"/>
      <c r="C221" s="227" t="s">
        <v>282</v>
      </c>
      <c r="D221" s="227" t="s">
        <v>152</v>
      </c>
      <c r="E221" s="228" t="s">
        <v>1050</v>
      </c>
      <c r="F221" s="229" t="s">
        <v>1051</v>
      </c>
      <c r="G221" s="230" t="s">
        <v>594</v>
      </c>
      <c r="H221" s="231">
        <v>360.904</v>
      </c>
      <c r="I221" s="232"/>
      <c r="J221" s="233">
        <f>ROUND(I221*H221,2)</f>
        <v>0</v>
      </c>
      <c r="K221" s="229" t="s">
        <v>156</v>
      </c>
      <c r="L221" s="44"/>
      <c r="M221" s="234" t="s">
        <v>1</v>
      </c>
      <c r="N221" s="235" t="s">
        <v>38</v>
      </c>
      <c r="O221" s="91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8" t="s">
        <v>157</v>
      </c>
      <c r="AT221" s="238" t="s">
        <v>152</v>
      </c>
      <c r="AU221" s="238" t="s">
        <v>82</v>
      </c>
      <c r="AY221" s="17" t="s">
        <v>150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7" t="s">
        <v>80</v>
      </c>
      <c r="BK221" s="239">
        <f>ROUND(I221*H221,2)</f>
        <v>0</v>
      </c>
      <c r="BL221" s="17" t="s">
        <v>157</v>
      </c>
      <c r="BM221" s="238" t="s">
        <v>1052</v>
      </c>
    </row>
    <row r="222" s="2" customFormat="1">
      <c r="A222" s="38"/>
      <c r="B222" s="39"/>
      <c r="C222" s="40"/>
      <c r="D222" s="240" t="s">
        <v>159</v>
      </c>
      <c r="E222" s="40"/>
      <c r="F222" s="241" t="s">
        <v>1053</v>
      </c>
      <c r="G222" s="40"/>
      <c r="H222" s="40"/>
      <c r="I222" s="242"/>
      <c r="J222" s="40"/>
      <c r="K222" s="40"/>
      <c r="L222" s="44"/>
      <c r="M222" s="243"/>
      <c r="N222" s="244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159</v>
      </c>
      <c r="AU222" s="17" t="s">
        <v>82</v>
      </c>
    </row>
    <row r="223" s="13" customFormat="1">
      <c r="A223" s="13"/>
      <c r="B223" s="246"/>
      <c r="C223" s="247"/>
      <c r="D223" s="240" t="s">
        <v>172</v>
      </c>
      <c r="E223" s="248" t="s">
        <v>1</v>
      </c>
      <c r="F223" s="249" t="s">
        <v>1054</v>
      </c>
      <c r="G223" s="247"/>
      <c r="H223" s="248" t="s">
        <v>1</v>
      </c>
      <c r="I223" s="250"/>
      <c r="J223" s="247"/>
      <c r="K223" s="247"/>
      <c r="L223" s="251"/>
      <c r="M223" s="252"/>
      <c r="N223" s="253"/>
      <c r="O223" s="253"/>
      <c r="P223" s="253"/>
      <c r="Q223" s="253"/>
      <c r="R223" s="253"/>
      <c r="S223" s="253"/>
      <c r="T223" s="25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5" t="s">
        <v>172</v>
      </c>
      <c r="AU223" s="255" t="s">
        <v>82</v>
      </c>
      <c r="AV223" s="13" t="s">
        <v>80</v>
      </c>
      <c r="AW223" s="13" t="s">
        <v>30</v>
      </c>
      <c r="AX223" s="13" t="s">
        <v>73</v>
      </c>
      <c r="AY223" s="255" t="s">
        <v>150</v>
      </c>
    </row>
    <row r="224" s="14" customFormat="1">
      <c r="A224" s="14"/>
      <c r="B224" s="256"/>
      <c r="C224" s="257"/>
      <c r="D224" s="240" t="s">
        <v>172</v>
      </c>
      <c r="E224" s="258" t="s">
        <v>1</v>
      </c>
      <c r="F224" s="259" t="s">
        <v>1055</v>
      </c>
      <c r="G224" s="257"/>
      <c r="H224" s="260">
        <v>360.904</v>
      </c>
      <c r="I224" s="261"/>
      <c r="J224" s="257"/>
      <c r="K224" s="257"/>
      <c r="L224" s="262"/>
      <c r="M224" s="263"/>
      <c r="N224" s="264"/>
      <c r="O224" s="264"/>
      <c r="P224" s="264"/>
      <c r="Q224" s="264"/>
      <c r="R224" s="264"/>
      <c r="S224" s="264"/>
      <c r="T224" s="26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6" t="s">
        <v>172</v>
      </c>
      <c r="AU224" s="266" t="s">
        <v>82</v>
      </c>
      <c r="AV224" s="14" t="s">
        <v>82</v>
      </c>
      <c r="AW224" s="14" t="s">
        <v>30</v>
      </c>
      <c r="AX224" s="14" t="s">
        <v>80</v>
      </c>
      <c r="AY224" s="266" t="s">
        <v>150</v>
      </c>
    </row>
    <row r="225" s="2" customFormat="1">
      <c r="A225" s="38"/>
      <c r="B225" s="39"/>
      <c r="C225" s="278" t="s">
        <v>287</v>
      </c>
      <c r="D225" s="278" t="s">
        <v>268</v>
      </c>
      <c r="E225" s="279" t="s">
        <v>1056</v>
      </c>
      <c r="F225" s="280" t="s">
        <v>1057</v>
      </c>
      <c r="G225" s="281" t="s">
        <v>184</v>
      </c>
      <c r="H225" s="282">
        <v>0.39700000000000002</v>
      </c>
      <c r="I225" s="283"/>
      <c r="J225" s="284">
        <f>ROUND(I225*H225,2)</f>
        <v>0</v>
      </c>
      <c r="K225" s="280" t="s">
        <v>1</v>
      </c>
      <c r="L225" s="285"/>
      <c r="M225" s="286" t="s">
        <v>1</v>
      </c>
      <c r="N225" s="287" t="s">
        <v>38</v>
      </c>
      <c r="O225" s="91"/>
      <c r="P225" s="236">
        <f>O225*H225</f>
        <v>0</v>
      </c>
      <c r="Q225" s="236">
        <v>1</v>
      </c>
      <c r="R225" s="236">
        <f>Q225*H225</f>
        <v>0.39700000000000002</v>
      </c>
      <c r="S225" s="236">
        <v>0</v>
      </c>
      <c r="T225" s="23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8" t="s">
        <v>213</v>
      </c>
      <c r="AT225" s="238" t="s">
        <v>268</v>
      </c>
      <c r="AU225" s="238" t="s">
        <v>82</v>
      </c>
      <c r="AY225" s="17" t="s">
        <v>150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7" t="s">
        <v>80</v>
      </c>
      <c r="BK225" s="239">
        <f>ROUND(I225*H225,2)</f>
        <v>0</v>
      </c>
      <c r="BL225" s="17" t="s">
        <v>157</v>
      </c>
      <c r="BM225" s="238" t="s">
        <v>1058</v>
      </c>
    </row>
    <row r="226" s="2" customFormat="1">
      <c r="A226" s="38"/>
      <c r="B226" s="39"/>
      <c r="C226" s="40"/>
      <c r="D226" s="240" t="s">
        <v>159</v>
      </c>
      <c r="E226" s="40"/>
      <c r="F226" s="241" t="s">
        <v>1057</v>
      </c>
      <c r="G226" s="40"/>
      <c r="H226" s="40"/>
      <c r="I226" s="242"/>
      <c r="J226" s="40"/>
      <c r="K226" s="40"/>
      <c r="L226" s="44"/>
      <c r="M226" s="243"/>
      <c r="N226" s="244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159</v>
      </c>
      <c r="AU226" s="17" t="s">
        <v>82</v>
      </c>
    </row>
    <row r="227" s="2" customFormat="1">
      <c r="A227" s="38"/>
      <c r="B227" s="39"/>
      <c r="C227" s="40"/>
      <c r="D227" s="240" t="s">
        <v>170</v>
      </c>
      <c r="E227" s="40"/>
      <c r="F227" s="245" t="s">
        <v>1059</v>
      </c>
      <c r="G227" s="40"/>
      <c r="H227" s="40"/>
      <c r="I227" s="242"/>
      <c r="J227" s="40"/>
      <c r="K227" s="40"/>
      <c r="L227" s="44"/>
      <c r="M227" s="243"/>
      <c r="N227" s="244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170</v>
      </c>
      <c r="AU227" s="17" t="s">
        <v>82</v>
      </c>
    </row>
    <row r="228" s="13" customFormat="1">
      <c r="A228" s="13"/>
      <c r="B228" s="246"/>
      <c r="C228" s="247"/>
      <c r="D228" s="240" t="s">
        <v>172</v>
      </c>
      <c r="E228" s="248" t="s">
        <v>1</v>
      </c>
      <c r="F228" s="249" t="s">
        <v>1054</v>
      </c>
      <c r="G228" s="247"/>
      <c r="H228" s="248" t="s">
        <v>1</v>
      </c>
      <c r="I228" s="250"/>
      <c r="J228" s="247"/>
      <c r="K228" s="247"/>
      <c r="L228" s="251"/>
      <c r="M228" s="252"/>
      <c r="N228" s="253"/>
      <c r="O228" s="253"/>
      <c r="P228" s="253"/>
      <c r="Q228" s="253"/>
      <c r="R228" s="253"/>
      <c r="S228" s="253"/>
      <c r="T228" s="25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5" t="s">
        <v>172</v>
      </c>
      <c r="AU228" s="255" t="s">
        <v>82</v>
      </c>
      <c r="AV228" s="13" t="s">
        <v>80</v>
      </c>
      <c r="AW228" s="13" t="s">
        <v>30</v>
      </c>
      <c r="AX228" s="13" t="s">
        <v>73</v>
      </c>
      <c r="AY228" s="255" t="s">
        <v>150</v>
      </c>
    </row>
    <row r="229" s="14" customFormat="1">
      <c r="A229" s="14"/>
      <c r="B229" s="256"/>
      <c r="C229" s="257"/>
      <c r="D229" s="240" t="s">
        <v>172</v>
      </c>
      <c r="E229" s="258" t="s">
        <v>1</v>
      </c>
      <c r="F229" s="259" t="s">
        <v>1060</v>
      </c>
      <c r="G229" s="257"/>
      <c r="H229" s="260">
        <v>0.39700000000000002</v>
      </c>
      <c r="I229" s="261"/>
      <c r="J229" s="257"/>
      <c r="K229" s="257"/>
      <c r="L229" s="262"/>
      <c r="M229" s="263"/>
      <c r="N229" s="264"/>
      <c r="O229" s="264"/>
      <c r="P229" s="264"/>
      <c r="Q229" s="264"/>
      <c r="R229" s="264"/>
      <c r="S229" s="264"/>
      <c r="T229" s="26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6" t="s">
        <v>172</v>
      </c>
      <c r="AU229" s="266" t="s">
        <v>82</v>
      </c>
      <c r="AV229" s="14" t="s">
        <v>82</v>
      </c>
      <c r="AW229" s="14" t="s">
        <v>30</v>
      </c>
      <c r="AX229" s="14" t="s">
        <v>80</v>
      </c>
      <c r="AY229" s="266" t="s">
        <v>150</v>
      </c>
    </row>
    <row r="230" s="2" customFormat="1">
      <c r="A230" s="38"/>
      <c r="B230" s="39"/>
      <c r="C230" s="227" t="s">
        <v>292</v>
      </c>
      <c r="D230" s="227" t="s">
        <v>152</v>
      </c>
      <c r="E230" s="228" t="s">
        <v>1061</v>
      </c>
      <c r="F230" s="229" t="s">
        <v>1062</v>
      </c>
      <c r="G230" s="230" t="s">
        <v>594</v>
      </c>
      <c r="H230" s="231">
        <v>433.08499999999998</v>
      </c>
      <c r="I230" s="232"/>
      <c r="J230" s="233">
        <f>ROUND(I230*H230,2)</f>
        <v>0</v>
      </c>
      <c r="K230" s="229" t="s">
        <v>156</v>
      </c>
      <c r="L230" s="44"/>
      <c r="M230" s="234" t="s">
        <v>1</v>
      </c>
      <c r="N230" s="235" t="s">
        <v>38</v>
      </c>
      <c r="O230" s="91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8" t="s">
        <v>157</v>
      </c>
      <c r="AT230" s="238" t="s">
        <v>152</v>
      </c>
      <c r="AU230" s="238" t="s">
        <v>82</v>
      </c>
      <c r="AY230" s="17" t="s">
        <v>150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7" t="s">
        <v>80</v>
      </c>
      <c r="BK230" s="239">
        <f>ROUND(I230*H230,2)</f>
        <v>0</v>
      </c>
      <c r="BL230" s="17" t="s">
        <v>157</v>
      </c>
      <c r="BM230" s="238" t="s">
        <v>1063</v>
      </c>
    </row>
    <row r="231" s="2" customFormat="1">
      <c r="A231" s="38"/>
      <c r="B231" s="39"/>
      <c r="C231" s="40"/>
      <c r="D231" s="240" t="s">
        <v>159</v>
      </c>
      <c r="E231" s="40"/>
      <c r="F231" s="241" t="s">
        <v>1064</v>
      </c>
      <c r="G231" s="40"/>
      <c r="H231" s="40"/>
      <c r="I231" s="242"/>
      <c r="J231" s="40"/>
      <c r="K231" s="40"/>
      <c r="L231" s="44"/>
      <c r="M231" s="243"/>
      <c r="N231" s="244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159</v>
      </c>
      <c r="AU231" s="17" t="s">
        <v>82</v>
      </c>
    </row>
    <row r="232" s="13" customFormat="1">
      <c r="A232" s="13"/>
      <c r="B232" s="246"/>
      <c r="C232" s="247"/>
      <c r="D232" s="240" t="s">
        <v>172</v>
      </c>
      <c r="E232" s="248" t="s">
        <v>1</v>
      </c>
      <c r="F232" s="249" t="s">
        <v>1065</v>
      </c>
      <c r="G232" s="247"/>
      <c r="H232" s="248" t="s">
        <v>1</v>
      </c>
      <c r="I232" s="250"/>
      <c r="J232" s="247"/>
      <c r="K232" s="247"/>
      <c r="L232" s="251"/>
      <c r="M232" s="252"/>
      <c r="N232" s="253"/>
      <c r="O232" s="253"/>
      <c r="P232" s="253"/>
      <c r="Q232" s="253"/>
      <c r="R232" s="253"/>
      <c r="S232" s="253"/>
      <c r="T232" s="25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5" t="s">
        <v>172</v>
      </c>
      <c r="AU232" s="255" t="s">
        <v>82</v>
      </c>
      <c r="AV232" s="13" t="s">
        <v>80</v>
      </c>
      <c r="AW232" s="13" t="s">
        <v>30</v>
      </c>
      <c r="AX232" s="13" t="s">
        <v>73</v>
      </c>
      <c r="AY232" s="255" t="s">
        <v>150</v>
      </c>
    </row>
    <row r="233" s="14" customFormat="1">
      <c r="A233" s="14"/>
      <c r="B233" s="256"/>
      <c r="C233" s="257"/>
      <c r="D233" s="240" t="s">
        <v>172</v>
      </c>
      <c r="E233" s="258" t="s">
        <v>1</v>
      </c>
      <c r="F233" s="259" t="s">
        <v>1066</v>
      </c>
      <c r="G233" s="257"/>
      <c r="H233" s="260">
        <v>433.08499999999998</v>
      </c>
      <c r="I233" s="261"/>
      <c r="J233" s="257"/>
      <c r="K233" s="257"/>
      <c r="L233" s="262"/>
      <c r="M233" s="263"/>
      <c r="N233" s="264"/>
      <c r="O233" s="264"/>
      <c r="P233" s="264"/>
      <c r="Q233" s="264"/>
      <c r="R233" s="264"/>
      <c r="S233" s="264"/>
      <c r="T233" s="26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6" t="s">
        <v>172</v>
      </c>
      <c r="AU233" s="266" t="s">
        <v>82</v>
      </c>
      <c r="AV233" s="14" t="s">
        <v>82</v>
      </c>
      <c r="AW233" s="14" t="s">
        <v>30</v>
      </c>
      <c r="AX233" s="14" t="s">
        <v>80</v>
      </c>
      <c r="AY233" s="266" t="s">
        <v>150</v>
      </c>
    </row>
    <row r="234" s="2" customFormat="1">
      <c r="A234" s="38"/>
      <c r="B234" s="39"/>
      <c r="C234" s="278" t="s">
        <v>7</v>
      </c>
      <c r="D234" s="278" t="s">
        <v>268</v>
      </c>
      <c r="E234" s="279" t="s">
        <v>1067</v>
      </c>
      <c r="F234" s="280" t="s">
        <v>1068</v>
      </c>
      <c r="G234" s="281" t="s">
        <v>155</v>
      </c>
      <c r="H234" s="282">
        <v>124.8</v>
      </c>
      <c r="I234" s="283"/>
      <c r="J234" s="284">
        <f>ROUND(I234*H234,2)</f>
        <v>0</v>
      </c>
      <c r="K234" s="280" t="s">
        <v>1</v>
      </c>
      <c r="L234" s="285"/>
      <c r="M234" s="286" t="s">
        <v>1</v>
      </c>
      <c r="N234" s="287" t="s">
        <v>38</v>
      </c>
      <c r="O234" s="91"/>
      <c r="P234" s="236">
        <f>O234*H234</f>
        <v>0</v>
      </c>
      <c r="Q234" s="236">
        <v>0.00025999999999999998</v>
      </c>
      <c r="R234" s="236">
        <f>Q234*H234</f>
        <v>0.032447999999999998</v>
      </c>
      <c r="S234" s="236">
        <v>0</v>
      </c>
      <c r="T234" s="23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8" t="s">
        <v>213</v>
      </c>
      <c r="AT234" s="238" t="s">
        <v>268</v>
      </c>
      <c r="AU234" s="238" t="s">
        <v>82</v>
      </c>
      <c r="AY234" s="17" t="s">
        <v>150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7" t="s">
        <v>80</v>
      </c>
      <c r="BK234" s="239">
        <f>ROUND(I234*H234,2)</f>
        <v>0</v>
      </c>
      <c r="BL234" s="17" t="s">
        <v>157</v>
      </c>
      <c r="BM234" s="238" t="s">
        <v>1069</v>
      </c>
    </row>
    <row r="235" s="2" customFormat="1">
      <c r="A235" s="38"/>
      <c r="B235" s="39"/>
      <c r="C235" s="40"/>
      <c r="D235" s="240" t="s">
        <v>159</v>
      </c>
      <c r="E235" s="40"/>
      <c r="F235" s="241" t="s">
        <v>1068</v>
      </c>
      <c r="G235" s="40"/>
      <c r="H235" s="40"/>
      <c r="I235" s="242"/>
      <c r="J235" s="40"/>
      <c r="K235" s="40"/>
      <c r="L235" s="44"/>
      <c r="M235" s="243"/>
      <c r="N235" s="244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159</v>
      </c>
      <c r="AU235" s="17" t="s">
        <v>82</v>
      </c>
    </row>
    <row r="236" s="13" customFormat="1">
      <c r="A236" s="13"/>
      <c r="B236" s="246"/>
      <c r="C236" s="247"/>
      <c r="D236" s="240" t="s">
        <v>172</v>
      </c>
      <c r="E236" s="248" t="s">
        <v>1</v>
      </c>
      <c r="F236" s="249" t="s">
        <v>1065</v>
      </c>
      <c r="G236" s="247"/>
      <c r="H236" s="248" t="s">
        <v>1</v>
      </c>
      <c r="I236" s="250"/>
      <c r="J236" s="247"/>
      <c r="K236" s="247"/>
      <c r="L236" s="251"/>
      <c r="M236" s="252"/>
      <c r="N236" s="253"/>
      <c r="O236" s="253"/>
      <c r="P236" s="253"/>
      <c r="Q236" s="253"/>
      <c r="R236" s="253"/>
      <c r="S236" s="253"/>
      <c r="T236" s="25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5" t="s">
        <v>172</v>
      </c>
      <c r="AU236" s="255" t="s">
        <v>82</v>
      </c>
      <c r="AV236" s="13" t="s">
        <v>80</v>
      </c>
      <c r="AW236" s="13" t="s">
        <v>30</v>
      </c>
      <c r="AX236" s="13" t="s">
        <v>73</v>
      </c>
      <c r="AY236" s="255" t="s">
        <v>150</v>
      </c>
    </row>
    <row r="237" s="14" customFormat="1">
      <c r="A237" s="14"/>
      <c r="B237" s="256"/>
      <c r="C237" s="257"/>
      <c r="D237" s="240" t="s">
        <v>172</v>
      </c>
      <c r="E237" s="258" t="s">
        <v>1</v>
      </c>
      <c r="F237" s="259" t="s">
        <v>1070</v>
      </c>
      <c r="G237" s="257"/>
      <c r="H237" s="260">
        <v>124.8</v>
      </c>
      <c r="I237" s="261"/>
      <c r="J237" s="257"/>
      <c r="K237" s="257"/>
      <c r="L237" s="262"/>
      <c r="M237" s="263"/>
      <c r="N237" s="264"/>
      <c r="O237" s="264"/>
      <c r="P237" s="264"/>
      <c r="Q237" s="264"/>
      <c r="R237" s="264"/>
      <c r="S237" s="264"/>
      <c r="T237" s="26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6" t="s">
        <v>172</v>
      </c>
      <c r="AU237" s="266" t="s">
        <v>82</v>
      </c>
      <c r="AV237" s="14" t="s">
        <v>82</v>
      </c>
      <c r="AW237" s="14" t="s">
        <v>30</v>
      </c>
      <c r="AX237" s="14" t="s">
        <v>80</v>
      </c>
      <c r="AY237" s="266" t="s">
        <v>150</v>
      </c>
    </row>
    <row r="238" s="2" customFormat="1" ht="21.75" customHeight="1">
      <c r="A238" s="38"/>
      <c r="B238" s="39"/>
      <c r="C238" s="227" t="s">
        <v>302</v>
      </c>
      <c r="D238" s="227" t="s">
        <v>152</v>
      </c>
      <c r="E238" s="228" t="s">
        <v>1071</v>
      </c>
      <c r="F238" s="229" t="s">
        <v>1072</v>
      </c>
      <c r="G238" s="230" t="s">
        <v>184</v>
      </c>
      <c r="H238" s="231">
        <v>18</v>
      </c>
      <c r="I238" s="232"/>
      <c r="J238" s="233">
        <f>ROUND(I238*H238,2)</f>
        <v>0</v>
      </c>
      <c r="K238" s="229" t="s">
        <v>156</v>
      </c>
      <c r="L238" s="44"/>
      <c r="M238" s="234" t="s">
        <v>1</v>
      </c>
      <c r="N238" s="235" t="s">
        <v>38</v>
      </c>
      <c r="O238" s="91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8" t="s">
        <v>157</v>
      </c>
      <c r="AT238" s="238" t="s">
        <v>152</v>
      </c>
      <c r="AU238" s="238" t="s">
        <v>82</v>
      </c>
      <c r="AY238" s="17" t="s">
        <v>150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7" t="s">
        <v>80</v>
      </c>
      <c r="BK238" s="239">
        <f>ROUND(I238*H238,2)</f>
        <v>0</v>
      </c>
      <c r="BL238" s="17" t="s">
        <v>157</v>
      </c>
      <c r="BM238" s="238" t="s">
        <v>1073</v>
      </c>
    </row>
    <row r="239" s="2" customFormat="1">
      <c r="A239" s="38"/>
      <c r="B239" s="39"/>
      <c r="C239" s="40"/>
      <c r="D239" s="240" t="s">
        <v>159</v>
      </c>
      <c r="E239" s="40"/>
      <c r="F239" s="241" t="s">
        <v>1074</v>
      </c>
      <c r="G239" s="40"/>
      <c r="H239" s="40"/>
      <c r="I239" s="242"/>
      <c r="J239" s="40"/>
      <c r="K239" s="40"/>
      <c r="L239" s="44"/>
      <c r="M239" s="243"/>
      <c r="N239" s="244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159</v>
      </c>
      <c r="AU239" s="17" t="s">
        <v>82</v>
      </c>
    </row>
    <row r="240" s="2" customFormat="1">
      <c r="A240" s="38"/>
      <c r="B240" s="39"/>
      <c r="C240" s="227" t="s">
        <v>307</v>
      </c>
      <c r="D240" s="227" t="s">
        <v>152</v>
      </c>
      <c r="E240" s="228" t="s">
        <v>1075</v>
      </c>
      <c r="F240" s="229" t="s">
        <v>1076</v>
      </c>
      <c r="G240" s="230" t="s">
        <v>177</v>
      </c>
      <c r="H240" s="231">
        <v>0.38400000000000001</v>
      </c>
      <c r="I240" s="232"/>
      <c r="J240" s="233">
        <f>ROUND(I240*H240,2)</f>
        <v>0</v>
      </c>
      <c r="K240" s="229" t="s">
        <v>156</v>
      </c>
      <c r="L240" s="44"/>
      <c r="M240" s="234" t="s">
        <v>1</v>
      </c>
      <c r="N240" s="235" t="s">
        <v>38</v>
      </c>
      <c r="O240" s="91"/>
      <c r="P240" s="236">
        <f>O240*H240</f>
        <v>0</v>
      </c>
      <c r="Q240" s="236">
        <v>0.02102</v>
      </c>
      <c r="R240" s="236">
        <f>Q240*H240</f>
        <v>0.0080716800000000012</v>
      </c>
      <c r="S240" s="236">
        <v>0</v>
      </c>
      <c r="T240" s="23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8" t="s">
        <v>157</v>
      </c>
      <c r="AT240" s="238" t="s">
        <v>152</v>
      </c>
      <c r="AU240" s="238" t="s">
        <v>82</v>
      </c>
      <c r="AY240" s="17" t="s">
        <v>150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7" t="s">
        <v>80</v>
      </c>
      <c r="BK240" s="239">
        <f>ROUND(I240*H240,2)</f>
        <v>0</v>
      </c>
      <c r="BL240" s="17" t="s">
        <v>157</v>
      </c>
      <c r="BM240" s="238" t="s">
        <v>1077</v>
      </c>
    </row>
    <row r="241" s="2" customFormat="1">
      <c r="A241" s="38"/>
      <c r="B241" s="39"/>
      <c r="C241" s="40"/>
      <c r="D241" s="240" t="s">
        <v>159</v>
      </c>
      <c r="E241" s="40"/>
      <c r="F241" s="241" t="s">
        <v>1078</v>
      </c>
      <c r="G241" s="40"/>
      <c r="H241" s="40"/>
      <c r="I241" s="242"/>
      <c r="J241" s="40"/>
      <c r="K241" s="40"/>
      <c r="L241" s="44"/>
      <c r="M241" s="243"/>
      <c r="N241" s="244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159</v>
      </c>
      <c r="AU241" s="17" t="s">
        <v>82</v>
      </c>
    </row>
    <row r="242" s="13" customFormat="1">
      <c r="A242" s="13"/>
      <c r="B242" s="246"/>
      <c r="C242" s="247"/>
      <c r="D242" s="240" t="s">
        <v>172</v>
      </c>
      <c r="E242" s="248" t="s">
        <v>1</v>
      </c>
      <c r="F242" s="249" t="s">
        <v>1079</v>
      </c>
      <c r="G242" s="247"/>
      <c r="H242" s="248" t="s">
        <v>1</v>
      </c>
      <c r="I242" s="250"/>
      <c r="J242" s="247"/>
      <c r="K242" s="247"/>
      <c r="L242" s="251"/>
      <c r="M242" s="252"/>
      <c r="N242" s="253"/>
      <c r="O242" s="253"/>
      <c r="P242" s="253"/>
      <c r="Q242" s="253"/>
      <c r="R242" s="253"/>
      <c r="S242" s="253"/>
      <c r="T242" s="25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5" t="s">
        <v>172</v>
      </c>
      <c r="AU242" s="255" t="s">
        <v>82</v>
      </c>
      <c r="AV242" s="13" t="s">
        <v>80</v>
      </c>
      <c r="AW242" s="13" t="s">
        <v>30</v>
      </c>
      <c r="AX242" s="13" t="s">
        <v>73</v>
      </c>
      <c r="AY242" s="255" t="s">
        <v>150</v>
      </c>
    </row>
    <row r="243" s="14" customFormat="1">
      <c r="A243" s="14"/>
      <c r="B243" s="256"/>
      <c r="C243" s="257"/>
      <c r="D243" s="240" t="s">
        <v>172</v>
      </c>
      <c r="E243" s="258" t="s">
        <v>1</v>
      </c>
      <c r="F243" s="259" t="s">
        <v>1080</v>
      </c>
      <c r="G243" s="257"/>
      <c r="H243" s="260">
        <v>0.38400000000000001</v>
      </c>
      <c r="I243" s="261"/>
      <c r="J243" s="257"/>
      <c r="K243" s="257"/>
      <c r="L243" s="262"/>
      <c r="M243" s="263"/>
      <c r="N243" s="264"/>
      <c r="O243" s="264"/>
      <c r="P243" s="264"/>
      <c r="Q243" s="264"/>
      <c r="R243" s="264"/>
      <c r="S243" s="264"/>
      <c r="T243" s="26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6" t="s">
        <v>172</v>
      </c>
      <c r="AU243" s="266" t="s">
        <v>82</v>
      </c>
      <c r="AV243" s="14" t="s">
        <v>82</v>
      </c>
      <c r="AW243" s="14" t="s">
        <v>30</v>
      </c>
      <c r="AX243" s="14" t="s">
        <v>80</v>
      </c>
      <c r="AY243" s="266" t="s">
        <v>150</v>
      </c>
    </row>
    <row r="244" s="2" customFormat="1">
      <c r="A244" s="38"/>
      <c r="B244" s="39"/>
      <c r="C244" s="227" t="s">
        <v>312</v>
      </c>
      <c r="D244" s="227" t="s">
        <v>152</v>
      </c>
      <c r="E244" s="228" t="s">
        <v>1081</v>
      </c>
      <c r="F244" s="229" t="s">
        <v>1082</v>
      </c>
      <c r="G244" s="230" t="s">
        <v>177</v>
      </c>
      <c r="H244" s="231">
        <v>0.38400000000000001</v>
      </c>
      <c r="I244" s="232"/>
      <c r="J244" s="233">
        <f>ROUND(I244*H244,2)</f>
        <v>0</v>
      </c>
      <c r="K244" s="229" t="s">
        <v>156</v>
      </c>
      <c r="L244" s="44"/>
      <c r="M244" s="234" t="s">
        <v>1</v>
      </c>
      <c r="N244" s="235" t="s">
        <v>38</v>
      </c>
      <c r="O244" s="91"/>
      <c r="P244" s="236">
        <f>O244*H244</f>
        <v>0</v>
      </c>
      <c r="Q244" s="236">
        <v>0.02102</v>
      </c>
      <c r="R244" s="236">
        <f>Q244*H244</f>
        <v>0.0080716800000000012</v>
      </c>
      <c r="S244" s="236">
        <v>0</v>
      </c>
      <c r="T244" s="23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8" t="s">
        <v>157</v>
      </c>
      <c r="AT244" s="238" t="s">
        <v>152</v>
      </c>
      <c r="AU244" s="238" t="s">
        <v>82</v>
      </c>
      <c r="AY244" s="17" t="s">
        <v>150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7" t="s">
        <v>80</v>
      </c>
      <c r="BK244" s="239">
        <f>ROUND(I244*H244,2)</f>
        <v>0</v>
      </c>
      <c r="BL244" s="17" t="s">
        <v>157</v>
      </c>
      <c r="BM244" s="238" t="s">
        <v>1083</v>
      </c>
    </row>
    <row r="245" s="2" customFormat="1">
      <c r="A245" s="38"/>
      <c r="B245" s="39"/>
      <c r="C245" s="40"/>
      <c r="D245" s="240" t="s">
        <v>159</v>
      </c>
      <c r="E245" s="40"/>
      <c r="F245" s="241" t="s">
        <v>1084</v>
      </c>
      <c r="G245" s="40"/>
      <c r="H245" s="40"/>
      <c r="I245" s="242"/>
      <c r="J245" s="40"/>
      <c r="K245" s="40"/>
      <c r="L245" s="44"/>
      <c r="M245" s="243"/>
      <c r="N245" s="244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159</v>
      </c>
      <c r="AU245" s="17" t="s">
        <v>82</v>
      </c>
    </row>
    <row r="246" s="13" customFormat="1">
      <c r="A246" s="13"/>
      <c r="B246" s="246"/>
      <c r="C246" s="247"/>
      <c r="D246" s="240" t="s">
        <v>172</v>
      </c>
      <c r="E246" s="248" t="s">
        <v>1</v>
      </c>
      <c r="F246" s="249" t="s">
        <v>1079</v>
      </c>
      <c r="G246" s="247"/>
      <c r="H246" s="248" t="s">
        <v>1</v>
      </c>
      <c r="I246" s="250"/>
      <c r="J246" s="247"/>
      <c r="K246" s="247"/>
      <c r="L246" s="251"/>
      <c r="M246" s="252"/>
      <c r="N246" s="253"/>
      <c r="O246" s="253"/>
      <c r="P246" s="253"/>
      <c r="Q246" s="253"/>
      <c r="R246" s="253"/>
      <c r="S246" s="253"/>
      <c r="T246" s="25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5" t="s">
        <v>172</v>
      </c>
      <c r="AU246" s="255" t="s">
        <v>82</v>
      </c>
      <c r="AV246" s="13" t="s">
        <v>80</v>
      </c>
      <c r="AW246" s="13" t="s">
        <v>30</v>
      </c>
      <c r="AX246" s="13" t="s">
        <v>73</v>
      </c>
      <c r="AY246" s="255" t="s">
        <v>150</v>
      </c>
    </row>
    <row r="247" s="14" customFormat="1">
      <c r="A247" s="14"/>
      <c r="B247" s="256"/>
      <c r="C247" s="257"/>
      <c r="D247" s="240" t="s">
        <v>172</v>
      </c>
      <c r="E247" s="258" t="s">
        <v>1</v>
      </c>
      <c r="F247" s="259" t="s">
        <v>1080</v>
      </c>
      <c r="G247" s="257"/>
      <c r="H247" s="260">
        <v>0.38400000000000001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6" t="s">
        <v>172</v>
      </c>
      <c r="AU247" s="266" t="s">
        <v>82</v>
      </c>
      <c r="AV247" s="14" t="s">
        <v>82</v>
      </c>
      <c r="AW247" s="14" t="s">
        <v>30</v>
      </c>
      <c r="AX247" s="14" t="s">
        <v>80</v>
      </c>
      <c r="AY247" s="266" t="s">
        <v>150</v>
      </c>
    </row>
    <row r="248" s="2" customFormat="1">
      <c r="A248" s="38"/>
      <c r="B248" s="39"/>
      <c r="C248" s="227" t="s">
        <v>317</v>
      </c>
      <c r="D248" s="227" t="s">
        <v>152</v>
      </c>
      <c r="E248" s="228" t="s">
        <v>1085</v>
      </c>
      <c r="F248" s="229" t="s">
        <v>1086</v>
      </c>
      <c r="G248" s="230" t="s">
        <v>167</v>
      </c>
      <c r="H248" s="231">
        <v>6</v>
      </c>
      <c r="I248" s="232"/>
      <c r="J248" s="233">
        <f>ROUND(I248*H248,2)</f>
        <v>0</v>
      </c>
      <c r="K248" s="229" t="s">
        <v>156</v>
      </c>
      <c r="L248" s="44"/>
      <c r="M248" s="234" t="s">
        <v>1</v>
      </c>
      <c r="N248" s="235" t="s">
        <v>38</v>
      </c>
      <c r="O248" s="91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8" t="s">
        <v>157</v>
      </c>
      <c r="AT248" s="238" t="s">
        <v>152</v>
      </c>
      <c r="AU248" s="238" t="s">
        <v>82</v>
      </c>
      <c r="AY248" s="17" t="s">
        <v>150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7" t="s">
        <v>80</v>
      </c>
      <c r="BK248" s="239">
        <f>ROUND(I248*H248,2)</f>
        <v>0</v>
      </c>
      <c r="BL248" s="17" t="s">
        <v>157</v>
      </c>
      <c r="BM248" s="238" t="s">
        <v>1087</v>
      </c>
    </row>
    <row r="249" s="2" customFormat="1">
      <c r="A249" s="38"/>
      <c r="B249" s="39"/>
      <c r="C249" s="40"/>
      <c r="D249" s="240" t="s">
        <v>159</v>
      </c>
      <c r="E249" s="40"/>
      <c r="F249" s="241" t="s">
        <v>1088</v>
      </c>
      <c r="G249" s="40"/>
      <c r="H249" s="40"/>
      <c r="I249" s="242"/>
      <c r="J249" s="40"/>
      <c r="K249" s="40"/>
      <c r="L249" s="44"/>
      <c r="M249" s="243"/>
      <c r="N249" s="244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159</v>
      </c>
      <c r="AU249" s="17" t="s">
        <v>82</v>
      </c>
    </row>
    <row r="250" s="13" customFormat="1">
      <c r="A250" s="13"/>
      <c r="B250" s="246"/>
      <c r="C250" s="247"/>
      <c r="D250" s="240" t="s">
        <v>172</v>
      </c>
      <c r="E250" s="248" t="s">
        <v>1</v>
      </c>
      <c r="F250" s="249" t="s">
        <v>1089</v>
      </c>
      <c r="G250" s="247"/>
      <c r="H250" s="248" t="s">
        <v>1</v>
      </c>
      <c r="I250" s="250"/>
      <c r="J250" s="247"/>
      <c r="K250" s="247"/>
      <c r="L250" s="251"/>
      <c r="M250" s="252"/>
      <c r="N250" s="253"/>
      <c r="O250" s="253"/>
      <c r="P250" s="253"/>
      <c r="Q250" s="253"/>
      <c r="R250" s="253"/>
      <c r="S250" s="253"/>
      <c r="T250" s="25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5" t="s">
        <v>172</v>
      </c>
      <c r="AU250" s="255" t="s">
        <v>82</v>
      </c>
      <c r="AV250" s="13" t="s">
        <v>80</v>
      </c>
      <c r="AW250" s="13" t="s">
        <v>30</v>
      </c>
      <c r="AX250" s="13" t="s">
        <v>73</v>
      </c>
      <c r="AY250" s="255" t="s">
        <v>150</v>
      </c>
    </row>
    <row r="251" s="14" customFormat="1">
      <c r="A251" s="14"/>
      <c r="B251" s="256"/>
      <c r="C251" s="257"/>
      <c r="D251" s="240" t="s">
        <v>172</v>
      </c>
      <c r="E251" s="258" t="s">
        <v>1</v>
      </c>
      <c r="F251" s="259" t="s">
        <v>1090</v>
      </c>
      <c r="G251" s="257"/>
      <c r="H251" s="260">
        <v>6</v>
      </c>
      <c r="I251" s="261"/>
      <c r="J251" s="257"/>
      <c r="K251" s="257"/>
      <c r="L251" s="262"/>
      <c r="M251" s="263"/>
      <c r="N251" s="264"/>
      <c r="O251" s="264"/>
      <c r="P251" s="264"/>
      <c r="Q251" s="264"/>
      <c r="R251" s="264"/>
      <c r="S251" s="264"/>
      <c r="T251" s="26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6" t="s">
        <v>172</v>
      </c>
      <c r="AU251" s="266" t="s">
        <v>82</v>
      </c>
      <c r="AV251" s="14" t="s">
        <v>82</v>
      </c>
      <c r="AW251" s="14" t="s">
        <v>30</v>
      </c>
      <c r="AX251" s="14" t="s">
        <v>80</v>
      </c>
      <c r="AY251" s="266" t="s">
        <v>150</v>
      </c>
    </row>
    <row r="252" s="2" customFormat="1">
      <c r="A252" s="38"/>
      <c r="B252" s="39"/>
      <c r="C252" s="227" t="s">
        <v>322</v>
      </c>
      <c r="D252" s="227" t="s">
        <v>152</v>
      </c>
      <c r="E252" s="228" t="s">
        <v>701</v>
      </c>
      <c r="F252" s="229" t="s">
        <v>702</v>
      </c>
      <c r="G252" s="230" t="s">
        <v>184</v>
      </c>
      <c r="H252" s="231">
        <v>0.22</v>
      </c>
      <c r="I252" s="232"/>
      <c r="J252" s="233">
        <f>ROUND(I252*H252,2)</f>
        <v>0</v>
      </c>
      <c r="K252" s="229" t="s">
        <v>156</v>
      </c>
      <c r="L252" s="44"/>
      <c r="M252" s="234" t="s">
        <v>1</v>
      </c>
      <c r="N252" s="235" t="s">
        <v>38</v>
      </c>
      <c r="O252" s="91"/>
      <c r="P252" s="236">
        <f>O252*H252</f>
        <v>0</v>
      </c>
      <c r="Q252" s="236">
        <v>1.0597380000000001</v>
      </c>
      <c r="R252" s="236">
        <f>Q252*H252</f>
        <v>0.23314236000000002</v>
      </c>
      <c r="S252" s="236">
        <v>0</v>
      </c>
      <c r="T252" s="23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8" t="s">
        <v>157</v>
      </c>
      <c r="AT252" s="238" t="s">
        <v>152</v>
      </c>
      <c r="AU252" s="238" t="s">
        <v>82</v>
      </c>
      <c r="AY252" s="17" t="s">
        <v>150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7" t="s">
        <v>80</v>
      </c>
      <c r="BK252" s="239">
        <f>ROUND(I252*H252,2)</f>
        <v>0</v>
      </c>
      <c r="BL252" s="17" t="s">
        <v>157</v>
      </c>
      <c r="BM252" s="238" t="s">
        <v>1091</v>
      </c>
    </row>
    <row r="253" s="2" customFormat="1">
      <c r="A253" s="38"/>
      <c r="B253" s="39"/>
      <c r="C253" s="40"/>
      <c r="D253" s="240" t="s">
        <v>159</v>
      </c>
      <c r="E253" s="40"/>
      <c r="F253" s="241" t="s">
        <v>704</v>
      </c>
      <c r="G253" s="40"/>
      <c r="H253" s="40"/>
      <c r="I253" s="242"/>
      <c r="J253" s="40"/>
      <c r="K253" s="40"/>
      <c r="L253" s="44"/>
      <c r="M253" s="243"/>
      <c r="N253" s="244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159</v>
      </c>
      <c r="AU253" s="17" t="s">
        <v>82</v>
      </c>
    </row>
    <row r="254" s="13" customFormat="1">
      <c r="A254" s="13"/>
      <c r="B254" s="246"/>
      <c r="C254" s="247"/>
      <c r="D254" s="240" t="s">
        <v>172</v>
      </c>
      <c r="E254" s="248" t="s">
        <v>1</v>
      </c>
      <c r="F254" s="249" t="s">
        <v>1092</v>
      </c>
      <c r="G254" s="247"/>
      <c r="H254" s="248" t="s">
        <v>1</v>
      </c>
      <c r="I254" s="250"/>
      <c r="J254" s="247"/>
      <c r="K254" s="247"/>
      <c r="L254" s="251"/>
      <c r="M254" s="252"/>
      <c r="N254" s="253"/>
      <c r="O254" s="253"/>
      <c r="P254" s="253"/>
      <c r="Q254" s="253"/>
      <c r="R254" s="253"/>
      <c r="S254" s="253"/>
      <c r="T254" s="25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5" t="s">
        <v>172</v>
      </c>
      <c r="AU254" s="255" t="s">
        <v>82</v>
      </c>
      <c r="AV254" s="13" t="s">
        <v>80</v>
      </c>
      <c r="AW254" s="13" t="s">
        <v>30</v>
      </c>
      <c r="AX254" s="13" t="s">
        <v>73</v>
      </c>
      <c r="AY254" s="255" t="s">
        <v>150</v>
      </c>
    </row>
    <row r="255" s="14" customFormat="1">
      <c r="A255" s="14"/>
      <c r="B255" s="256"/>
      <c r="C255" s="257"/>
      <c r="D255" s="240" t="s">
        <v>172</v>
      </c>
      <c r="E255" s="258" t="s">
        <v>1</v>
      </c>
      <c r="F255" s="259" t="s">
        <v>1093</v>
      </c>
      <c r="G255" s="257"/>
      <c r="H255" s="260">
        <v>0.22</v>
      </c>
      <c r="I255" s="261"/>
      <c r="J255" s="257"/>
      <c r="K255" s="257"/>
      <c r="L255" s="262"/>
      <c r="M255" s="263"/>
      <c r="N255" s="264"/>
      <c r="O255" s="264"/>
      <c r="P255" s="264"/>
      <c r="Q255" s="264"/>
      <c r="R255" s="264"/>
      <c r="S255" s="264"/>
      <c r="T255" s="26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6" t="s">
        <v>172</v>
      </c>
      <c r="AU255" s="266" t="s">
        <v>82</v>
      </c>
      <c r="AV255" s="14" t="s">
        <v>82</v>
      </c>
      <c r="AW255" s="14" t="s">
        <v>30</v>
      </c>
      <c r="AX255" s="14" t="s">
        <v>80</v>
      </c>
      <c r="AY255" s="266" t="s">
        <v>150</v>
      </c>
    </row>
    <row r="256" s="2" customFormat="1" ht="16.5" customHeight="1">
      <c r="A256" s="38"/>
      <c r="B256" s="39"/>
      <c r="C256" s="227" t="s">
        <v>327</v>
      </c>
      <c r="D256" s="227" t="s">
        <v>152</v>
      </c>
      <c r="E256" s="228" t="s">
        <v>1094</v>
      </c>
      <c r="F256" s="229" t="s">
        <v>1095</v>
      </c>
      <c r="G256" s="230" t="s">
        <v>167</v>
      </c>
      <c r="H256" s="231">
        <v>36.899999999999999</v>
      </c>
      <c r="I256" s="232"/>
      <c r="J256" s="233">
        <f>ROUND(I256*H256,2)</f>
        <v>0</v>
      </c>
      <c r="K256" s="229" t="s">
        <v>156</v>
      </c>
      <c r="L256" s="44"/>
      <c r="M256" s="234" t="s">
        <v>1</v>
      </c>
      <c r="N256" s="235" t="s">
        <v>38</v>
      </c>
      <c r="O256" s="91"/>
      <c r="P256" s="236">
        <f>O256*H256</f>
        <v>0</v>
      </c>
      <c r="Q256" s="236">
        <v>2.4300000000000002</v>
      </c>
      <c r="R256" s="236">
        <f>Q256*H256</f>
        <v>89.667000000000002</v>
      </c>
      <c r="S256" s="236">
        <v>0</v>
      </c>
      <c r="T256" s="23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8" t="s">
        <v>157</v>
      </c>
      <c r="AT256" s="238" t="s">
        <v>152</v>
      </c>
      <c r="AU256" s="238" t="s">
        <v>82</v>
      </c>
      <c r="AY256" s="17" t="s">
        <v>150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7" t="s">
        <v>80</v>
      </c>
      <c r="BK256" s="239">
        <f>ROUND(I256*H256,2)</f>
        <v>0</v>
      </c>
      <c r="BL256" s="17" t="s">
        <v>157</v>
      </c>
      <c r="BM256" s="238" t="s">
        <v>1096</v>
      </c>
    </row>
    <row r="257" s="2" customFormat="1">
      <c r="A257" s="38"/>
      <c r="B257" s="39"/>
      <c r="C257" s="40"/>
      <c r="D257" s="240" t="s">
        <v>159</v>
      </c>
      <c r="E257" s="40"/>
      <c r="F257" s="241" t="s">
        <v>1097</v>
      </c>
      <c r="G257" s="40"/>
      <c r="H257" s="40"/>
      <c r="I257" s="242"/>
      <c r="J257" s="40"/>
      <c r="K257" s="40"/>
      <c r="L257" s="44"/>
      <c r="M257" s="243"/>
      <c r="N257" s="244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159</v>
      </c>
      <c r="AU257" s="17" t="s">
        <v>82</v>
      </c>
    </row>
    <row r="258" s="13" customFormat="1">
      <c r="A258" s="13"/>
      <c r="B258" s="246"/>
      <c r="C258" s="247"/>
      <c r="D258" s="240" t="s">
        <v>172</v>
      </c>
      <c r="E258" s="248" t="s">
        <v>1</v>
      </c>
      <c r="F258" s="249" t="s">
        <v>1098</v>
      </c>
      <c r="G258" s="247"/>
      <c r="H258" s="248" t="s">
        <v>1</v>
      </c>
      <c r="I258" s="250"/>
      <c r="J258" s="247"/>
      <c r="K258" s="247"/>
      <c r="L258" s="251"/>
      <c r="M258" s="252"/>
      <c r="N258" s="253"/>
      <c r="O258" s="253"/>
      <c r="P258" s="253"/>
      <c r="Q258" s="253"/>
      <c r="R258" s="253"/>
      <c r="S258" s="253"/>
      <c r="T258" s="25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5" t="s">
        <v>172</v>
      </c>
      <c r="AU258" s="255" t="s">
        <v>82</v>
      </c>
      <c r="AV258" s="13" t="s">
        <v>80</v>
      </c>
      <c r="AW258" s="13" t="s">
        <v>30</v>
      </c>
      <c r="AX258" s="13" t="s">
        <v>73</v>
      </c>
      <c r="AY258" s="255" t="s">
        <v>150</v>
      </c>
    </row>
    <row r="259" s="14" customFormat="1">
      <c r="A259" s="14"/>
      <c r="B259" s="256"/>
      <c r="C259" s="257"/>
      <c r="D259" s="240" t="s">
        <v>172</v>
      </c>
      <c r="E259" s="258" t="s">
        <v>1</v>
      </c>
      <c r="F259" s="259" t="s">
        <v>1099</v>
      </c>
      <c r="G259" s="257"/>
      <c r="H259" s="260">
        <v>12.300000000000001</v>
      </c>
      <c r="I259" s="261"/>
      <c r="J259" s="257"/>
      <c r="K259" s="257"/>
      <c r="L259" s="262"/>
      <c r="M259" s="263"/>
      <c r="N259" s="264"/>
      <c r="O259" s="264"/>
      <c r="P259" s="264"/>
      <c r="Q259" s="264"/>
      <c r="R259" s="264"/>
      <c r="S259" s="264"/>
      <c r="T259" s="26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6" t="s">
        <v>172</v>
      </c>
      <c r="AU259" s="266" t="s">
        <v>82</v>
      </c>
      <c r="AV259" s="14" t="s">
        <v>82</v>
      </c>
      <c r="AW259" s="14" t="s">
        <v>30</v>
      </c>
      <c r="AX259" s="14" t="s">
        <v>73</v>
      </c>
      <c r="AY259" s="266" t="s">
        <v>150</v>
      </c>
    </row>
    <row r="260" s="14" customFormat="1">
      <c r="A260" s="14"/>
      <c r="B260" s="256"/>
      <c r="C260" s="257"/>
      <c r="D260" s="240" t="s">
        <v>172</v>
      </c>
      <c r="E260" s="258" t="s">
        <v>1</v>
      </c>
      <c r="F260" s="259" t="s">
        <v>1100</v>
      </c>
      <c r="G260" s="257"/>
      <c r="H260" s="260">
        <v>24.600000000000001</v>
      </c>
      <c r="I260" s="261"/>
      <c r="J260" s="257"/>
      <c r="K260" s="257"/>
      <c r="L260" s="262"/>
      <c r="M260" s="263"/>
      <c r="N260" s="264"/>
      <c r="O260" s="264"/>
      <c r="P260" s="264"/>
      <c r="Q260" s="264"/>
      <c r="R260" s="264"/>
      <c r="S260" s="264"/>
      <c r="T260" s="26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6" t="s">
        <v>172</v>
      </c>
      <c r="AU260" s="266" t="s">
        <v>82</v>
      </c>
      <c r="AV260" s="14" t="s">
        <v>82</v>
      </c>
      <c r="AW260" s="14" t="s">
        <v>30</v>
      </c>
      <c r="AX260" s="14" t="s">
        <v>73</v>
      </c>
      <c r="AY260" s="266" t="s">
        <v>150</v>
      </c>
    </row>
    <row r="261" s="15" customFormat="1">
      <c r="A261" s="15"/>
      <c r="B261" s="267"/>
      <c r="C261" s="268"/>
      <c r="D261" s="240" t="s">
        <v>172</v>
      </c>
      <c r="E261" s="269" t="s">
        <v>1</v>
      </c>
      <c r="F261" s="270" t="s">
        <v>204</v>
      </c>
      <c r="G261" s="268"/>
      <c r="H261" s="271">
        <v>36.899999999999999</v>
      </c>
      <c r="I261" s="272"/>
      <c r="J261" s="268"/>
      <c r="K261" s="268"/>
      <c r="L261" s="273"/>
      <c r="M261" s="274"/>
      <c r="N261" s="275"/>
      <c r="O261" s="275"/>
      <c r="P261" s="275"/>
      <c r="Q261" s="275"/>
      <c r="R261" s="275"/>
      <c r="S261" s="275"/>
      <c r="T261" s="276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7" t="s">
        <v>172</v>
      </c>
      <c r="AU261" s="277" t="s">
        <v>82</v>
      </c>
      <c r="AV261" s="15" t="s">
        <v>157</v>
      </c>
      <c r="AW261" s="15" t="s">
        <v>30</v>
      </c>
      <c r="AX261" s="15" t="s">
        <v>80</v>
      </c>
      <c r="AY261" s="277" t="s">
        <v>150</v>
      </c>
    </row>
    <row r="262" s="2" customFormat="1" ht="33" customHeight="1">
      <c r="A262" s="38"/>
      <c r="B262" s="39"/>
      <c r="C262" s="227" t="s">
        <v>334</v>
      </c>
      <c r="D262" s="227" t="s">
        <v>152</v>
      </c>
      <c r="E262" s="228" t="s">
        <v>190</v>
      </c>
      <c r="F262" s="229" t="s">
        <v>191</v>
      </c>
      <c r="G262" s="230" t="s">
        <v>177</v>
      </c>
      <c r="H262" s="231">
        <v>19.600000000000001</v>
      </c>
      <c r="I262" s="232"/>
      <c r="J262" s="233">
        <f>ROUND(I262*H262,2)</f>
        <v>0</v>
      </c>
      <c r="K262" s="229" t="s">
        <v>156</v>
      </c>
      <c r="L262" s="44"/>
      <c r="M262" s="234" t="s">
        <v>1</v>
      </c>
      <c r="N262" s="235" t="s">
        <v>38</v>
      </c>
      <c r="O262" s="91"/>
      <c r="P262" s="236">
        <f>O262*H262</f>
        <v>0</v>
      </c>
      <c r="Q262" s="236">
        <v>1.031199</v>
      </c>
      <c r="R262" s="236">
        <f>Q262*H262</f>
        <v>20.211500400000002</v>
      </c>
      <c r="S262" s="236">
        <v>0</v>
      </c>
      <c r="T262" s="237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8" t="s">
        <v>157</v>
      </c>
      <c r="AT262" s="238" t="s">
        <v>152</v>
      </c>
      <c r="AU262" s="238" t="s">
        <v>82</v>
      </c>
      <c r="AY262" s="17" t="s">
        <v>150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7" t="s">
        <v>80</v>
      </c>
      <c r="BK262" s="239">
        <f>ROUND(I262*H262,2)</f>
        <v>0</v>
      </c>
      <c r="BL262" s="17" t="s">
        <v>157</v>
      </c>
      <c r="BM262" s="238" t="s">
        <v>1101</v>
      </c>
    </row>
    <row r="263" s="2" customFormat="1">
      <c r="A263" s="38"/>
      <c r="B263" s="39"/>
      <c r="C263" s="40"/>
      <c r="D263" s="240" t="s">
        <v>159</v>
      </c>
      <c r="E263" s="40"/>
      <c r="F263" s="241" t="s">
        <v>193</v>
      </c>
      <c r="G263" s="40"/>
      <c r="H263" s="40"/>
      <c r="I263" s="242"/>
      <c r="J263" s="40"/>
      <c r="K263" s="40"/>
      <c r="L263" s="44"/>
      <c r="M263" s="243"/>
      <c r="N263" s="244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159</v>
      </c>
      <c r="AU263" s="17" t="s">
        <v>82</v>
      </c>
    </row>
    <row r="264" s="13" customFormat="1">
      <c r="A264" s="13"/>
      <c r="B264" s="246"/>
      <c r="C264" s="247"/>
      <c r="D264" s="240" t="s">
        <v>172</v>
      </c>
      <c r="E264" s="248" t="s">
        <v>1</v>
      </c>
      <c r="F264" s="249" t="s">
        <v>1102</v>
      </c>
      <c r="G264" s="247"/>
      <c r="H264" s="248" t="s">
        <v>1</v>
      </c>
      <c r="I264" s="250"/>
      <c r="J264" s="247"/>
      <c r="K264" s="247"/>
      <c r="L264" s="251"/>
      <c r="M264" s="252"/>
      <c r="N264" s="253"/>
      <c r="O264" s="253"/>
      <c r="P264" s="253"/>
      <c r="Q264" s="253"/>
      <c r="R264" s="253"/>
      <c r="S264" s="253"/>
      <c r="T264" s="25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5" t="s">
        <v>172</v>
      </c>
      <c r="AU264" s="255" t="s">
        <v>82</v>
      </c>
      <c r="AV264" s="13" t="s">
        <v>80</v>
      </c>
      <c r="AW264" s="13" t="s">
        <v>30</v>
      </c>
      <c r="AX264" s="13" t="s">
        <v>73</v>
      </c>
      <c r="AY264" s="255" t="s">
        <v>150</v>
      </c>
    </row>
    <row r="265" s="14" customFormat="1">
      <c r="A265" s="14"/>
      <c r="B265" s="256"/>
      <c r="C265" s="257"/>
      <c r="D265" s="240" t="s">
        <v>172</v>
      </c>
      <c r="E265" s="258" t="s">
        <v>1</v>
      </c>
      <c r="F265" s="259" t="s">
        <v>1103</v>
      </c>
      <c r="G265" s="257"/>
      <c r="H265" s="260">
        <v>17.600000000000001</v>
      </c>
      <c r="I265" s="261"/>
      <c r="J265" s="257"/>
      <c r="K265" s="257"/>
      <c r="L265" s="262"/>
      <c r="M265" s="263"/>
      <c r="N265" s="264"/>
      <c r="O265" s="264"/>
      <c r="P265" s="264"/>
      <c r="Q265" s="264"/>
      <c r="R265" s="264"/>
      <c r="S265" s="264"/>
      <c r="T265" s="26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6" t="s">
        <v>172</v>
      </c>
      <c r="AU265" s="266" t="s">
        <v>82</v>
      </c>
      <c r="AV265" s="14" t="s">
        <v>82</v>
      </c>
      <c r="AW265" s="14" t="s">
        <v>30</v>
      </c>
      <c r="AX265" s="14" t="s">
        <v>73</v>
      </c>
      <c r="AY265" s="266" t="s">
        <v>150</v>
      </c>
    </row>
    <row r="266" s="13" customFormat="1">
      <c r="A266" s="13"/>
      <c r="B266" s="246"/>
      <c r="C266" s="247"/>
      <c r="D266" s="240" t="s">
        <v>172</v>
      </c>
      <c r="E266" s="248" t="s">
        <v>1</v>
      </c>
      <c r="F266" s="249" t="s">
        <v>1104</v>
      </c>
      <c r="G266" s="247"/>
      <c r="H266" s="248" t="s">
        <v>1</v>
      </c>
      <c r="I266" s="250"/>
      <c r="J266" s="247"/>
      <c r="K266" s="247"/>
      <c r="L266" s="251"/>
      <c r="M266" s="252"/>
      <c r="N266" s="253"/>
      <c r="O266" s="253"/>
      <c r="P266" s="253"/>
      <c r="Q266" s="253"/>
      <c r="R266" s="253"/>
      <c r="S266" s="253"/>
      <c r="T266" s="25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5" t="s">
        <v>172</v>
      </c>
      <c r="AU266" s="255" t="s">
        <v>82</v>
      </c>
      <c r="AV266" s="13" t="s">
        <v>80</v>
      </c>
      <c r="AW266" s="13" t="s">
        <v>30</v>
      </c>
      <c r="AX266" s="13" t="s">
        <v>73</v>
      </c>
      <c r="AY266" s="255" t="s">
        <v>150</v>
      </c>
    </row>
    <row r="267" s="14" customFormat="1">
      <c r="A267" s="14"/>
      <c r="B267" s="256"/>
      <c r="C267" s="257"/>
      <c r="D267" s="240" t="s">
        <v>172</v>
      </c>
      <c r="E267" s="258" t="s">
        <v>1</v>
      </c>
      <c r="F267" s="259" t="s">
        <v>1105</v>
      </c>
      <c r="G267" s="257"/>
      <c r="H267" s="260">
        <v>2</v>
      </c>
      <c r="I267" s="261"/>
      <c r="J267" s="257"/>
      <c r="K267" s="257"/>
      <c r="L267" s="262"/>
      <c r="M267" s="263"/>
      <c r="N267" s="264"/>
      <c r="O267" s="264"/>
      <c r="P267" s="264"/>
      <c r="Q267" s="264"/>
      <c r="R267" s="264"/>
      <c r="S267" s="264"/>
      <c r="T267" s="26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6" t="s">
        <v>172</v>
      </c>
      <c r="AU267" s="266" t="s">
        <v>82</v>
      </c>
      <c r="AV267" s="14" t="s">
        <v>82</v>
      </c>
      <c r="AW267" s="14" t="s">
        <v>30</v>
      </c>
      <c r="AX267" s="14" t="s">
        <v>73</v>
      </c>
      <c r="AY267" s="266" t="s">
        <v>150</v>
      </c>
    </row>
    <row r="268" s="15" customFormat="1">
      <c r="A268" s="15"/>
      <c r="B268" s="267"/>
      <c r="C268" s="268"/>
      <c r="D268" s="240" t="s">
        <v>172</v>
      </c>
      <c r="E268" s="269" t="s">
        <v>1</v>
      </c>
      <c r="F268" s="270" t="s">
        <v>204</v>
      </c>
      <c r="G268" s="268"/>
      <c r="H268" s="271">
        <v>19.600000000000001</v>
      </c>
      <c r="I268" s="272"/>
      <c r="J268" s="268"/>
      <c r="K268" s="268"/>
      <c r="L268" s="273"/>
      <c r="M268" s="274"/>
      <c r="N268" s="275"/>
      <c r="O268" s="275"/>
      <c r="P268" s="275"/>
      <c r="Q268" s="275"/>
      <c r="R268" s="275"/>
      <c r="S268" s="275"/>
      <c r="T268" s="27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7" t="s">
        <v>172</v>
      </c>
      <c r="AU268" s="277" t="s">
        <v>82</v>
      </c>
      <c r="AV268" s="15" t="s">
        <v>157</v>
      </c>
      <c r="AW268" s="15" t="s">
        <v>30</v>
      </c>
      <c r="AX268" s="15" t="s">
        <v>80</v>
      </c>
      <c r="AY268" s="277" t="s">
        <v>150</v>
      </c>
    </row>
    <row r="269" s="2" customFormat="1">
      <c r="A269" s="38"/>
      <c r="B269" s="39"/>
      <c r="C269" s="227" t="s">
        <v>338</v>
      </c>
      <c r="D269" s="227" t="s">
        <v>152</v>
      </c>
      <c r="E269" s="228" t="s">
        <v>182</v>
      </c>
      <c r="F269" s="229" t="s">
        <v>183</v>
      </c>
      <c r="G269" s="230" t="s">
        <v>184</v>
      </c>
      <c r="H269" s="231">
        <v>0.065000000000000002</v>
      </c>
      <c r="I269" s="232"/>
      <c r="J269" s="233">
        <f>ROUND(I269*H269,2)</f>
        <v>0</v>
      </c>
      <c r="K269" s="229" t="s">
        <v>156</v>
      </c>
      <c r="L269" s="44"/>
      <c r="M269" s="234" t="s">
        <v>1</v>
      </c>
      <c r="N269" s="235" t="s">
        <v>38</v>
      </c>
      <c r="O269" s="91"/>
      <c r="P269" s="236">
        <f>O269*H269</f>
        <v>0</v>
      </c>
      <c r="Q269" s="236">
        <v>1.0606640000000001</v>
      </c>
      <c r="R269" s="236">
        <f>Q269*H269</f>
        <v>0.068943160000000003</v>
      </c>
      <c r="S269" s="236">
        <v>0</v>
      </c>
      <c r="T269" s="23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8" t="s">
        <v>157</v>
      </c>
      <c r="AT269" s="238" t="s">
        <v>152</v>
      </c>
      <c r="AU269" s="238" t="s">
        <v>82</v>
      </c>
      <c r="AY269" s="17" t="s">
        <v>150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7" t="s">
        <v>80</v>
      </c>
      <c r="BK269" s="239">
        <f>ROUND(I269*H269,2)</f>
        <v>0</v>
      </c>
      <c r="BL269" s="17" t="s">
        <v>157</v>
      </c>
      <c r="BM269" s="238" t="s">
        <v>1106</v>
      </c>
    </row>
    <row r="270" s="2" customFormat="1">
      <c r="A270" s="38"/>
      <c r="B270" s="39"/>
      <c r="C270" s="40"/>
      <c r="D270" s="240" t="s">
        <v>159</v>
      </c>
      <c r="E270" s="40"/>
      <c r="F270" s="241" t="s">
        <v>186</v>
      </c>
      <c r="G270" s="40"/>
      <c r="H270" s="40"/>
      <c r="I270" s="242"/>
      <c r="J270" s="40"/>
      <c r="K270" s="40"/>
      <c r="L270" s="44"/>
      <c r="M270" s="243"/>
      <c r="N270" s="244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159</v>
      </c>
      <c r="AU270" s="17" t="s">
        <v>82</v>
      </c>
    </row>
    <row r="271" s="13" customFormat="1">
      <c r="A271" s="13"/>
      <c r="B271" s="246"/>
      <c r="C271" s="247"/>
      <c r="D271" s="240" t="s">
        <v>172</v>
      </c>
      <c r="E271" s="248" t="s">
        <v>1</v>
      </c>
      <c r="F271" s="249" t="s">
        <v>1107</v>
      </c>
      <c r="G271" s="247"/>
      <c r="H271" s="248" t="s">
        <v>1</v>
      </c>
      <c r="I271" s="250"/>
      <c r="J271" s="247"/>
      <c r="K271" s="247"/>
      <c r="L271" s="251"/>
      <c r="M271" s="252"/>
      <c r="N271" s="253"/>
      <c r="O271" s="253"/>
      <c r="P271" s="253"/>
      <c r="Q271" s="253"/>
      <c r="R271" s="253"/>
      <c r="S271" s="253"/>
      <c r="T271" s="25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5" t="s">
        <v>172</v>
      </c>
      <c r="AU271" s="255" t="s">
        <v>82</v>
      </c>
      <c r="AV271" s="13" t="s">
        <v>80</v>
      </c>
      <c r="AW271" s="13" t="s">
        <v>30</v>
      </c>
      <c r="AX271" s="13" t="s">
        <v>73</v>
      </c>
      <c r="AY271" s="255" t="s">
        <v>150</v>
      </c>
    </row>
    <row r="272" s="14" customFormat="1">
      <c r="A272" s="14"/>
      <c r="B272" s="256"/>
      <c r="C272" s="257"/>
      <c r="D272" s="240" t="s">
        <v>172</v>
      </c>
      <c r="E272" s="258" t="s">
        <v>1</v>
      </c>
      <c r="F272" s="259" t="s">
        <v>1108</v>
      </c>
      <c r="G272" s="257"/>
      <c r="H272" s="260">
        <v>0.065000000000000002</v>
      </c>
      <c r="I272" s="261"/>
      <c r="J272" s="257"/>
      <c r="K272" s="257"/>
      <c r="L272" s="262"/>
      <c r="M272" s="263"/>
      <c r="N272" s="264"/>
      <c r="O272" s="264"/>
      <c r="P272" s="264"/>
      <c r="Q272" s="264"/>
      <c r="R272" s="264"/>
      <c r="S272" s="264"/>
      <c r="T272" s="26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6" t="s">
        <v>172</v>
      </c>
      <c r="AU272" s="266" t="s">
        <v>82</v>
      </c>
      <c r="AV272" s="14" t="s">
        <v>82</v>
      </c>
      <c r="AW272" s="14" t="s">
        <v>30</v>
      </c>
      <c r="AX272" s="14" t="s">
        <v>80</v>
      </c>
      <c r="AY272" s="266" t="s">
        <v>150</v>
      </c>
    </row>
    <row r="273" s="12" customFormat="1" ht="22.8" customHeight="1">
      <c r="A273" s="12"/>
      <c r="B273" s="211"/>
      <c r="C273" s="212"/>
      <c r="D273" s="213" t="s">
        <v>72</v>
      </c>
      <c r="E273" s="225" t="s">
        <v>181</v>
      </c>
      <c r="F273" s="225" t="s">
        <v>888</v>
      </c>
      <c r="G273" s="212"/>
      <c r="H273" s="212"/>
      <c r="I273" s="215"/>
      <c r="J273" s="226">
        <f>BK273</f>
        <v>0</v>
      </c>
      <c r="K273" s="212"/>
      <c r="L273" s="217"/>
      <c r="M273" s="218"/>
      <c r="N273" s="219"/>
      <c r="O273" s="219"/>
      <c r="P273" s="220">
        <f>SUM(P274:P298)</f>
        <v>0</v>
      </c>
      <c r="Q273" s="219"/>
      <c r="R273" s="220">
        <f>SUM(R274:R298)</f>
        <v>2.6540158999999997</v>
      </c>
      <c r="S273" s="219"/>
      <c r="T273" s="221">
        <f>SUM(T274:T298)</f>
        <v>3.3199999999999998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22" t="s">
        <v>80</v>
      </c>
      <c r="AT273" s="223" t="s">
        <v>72</v>
      </c>
      <c r="AU273" s="223" t="s">
        <v>80</v>
      </c>
      <c r="AY273" s="222" t="s">
        <v>150</v>
      </c>
      <c r="BK273" s="224">
        <f>SUM(BK274:BK298)</f>
        <v>0</v>
      </c>
    </row>
    <row r="274" s="2" customFormat="1">
      <c r="A274" s="38"/>
      <c r="B274" s="39"/>
      <c r="C274" s="227" t="s">
        <v>343</v>
      </c>
      <c r="D274" s="227" t="s">
        <v>152</v>
      </c>
      <c r="E274" s="228" t="s">
        <v>1109</v>
      </c>
      <c r="F274" s="229" t="s">
        <v>1110</v>
      </c>
      <c r="G274" s="230" t="s">
        <v>155</v>
      </c>
      <c r="H274" s="231">
        <v>36</v>
      </c>
      <c r="I274" s="232"/>
      <c r="J274" s="233">
        <f>ROUND(I274*H274,2)</f>
        <v>0</v>
      </c>
      <c r="K274" s="229" t="s">
        <v>156</v>
      </c>
      <c r="L274" s="44"/>
      <c r="M274" s="234" t="s">
        <v>1</v>
      </c>
      <c r="N274" s="235" t="s">
        <v>38</v>
      </c>
      <c r="O274" s="91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7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8" t="s">
        <v>157</v>
      </c>
      <c r="AT274" s="238" t="s">
        <v>152</v>
      </c>
      <c r="AU274" s="238" t="s">
        <v>82</v>
      </c>
      <c r="AY274" s="17" t="s">
        <v>150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7" t="s">
        <v>80</v>
      </c>
      <c r="BK274" s="239">
        <f>ROUND(I274*H274,2)</f>
        <v>0</v>
      </c>
      <c r="BL274" s="17" t="s">
        <v>157</v>
      </c>
      <c r="BM274" s="238" t="s">
        <v>1111</v>
      </c>
    </row>
    <row r="275" s="2" customFormat="1">
      <c r="A275" s="38"/>
      <c r="B275" s="39"/>
      <c r="C275" s="40"/>
      <c r="D275" s="240" t="s">
        <v>159</v>
      </c>
      <c r="E275" s="40"/>
      <c r="F275" s="241" t="s">
        <v>1112</v>
      </c>
      <c r="G275" s="40"/>
      <c r="H275" s="40"/>
      <c r="I275" s="242"/>
      <c r="J275" s="40"/>
      <c r="K275" s="40"/>
      <c r="L275" s="44"/>
      <c r="M275" s="243"/>
      <c r="N275" s="244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159</v>
      </c>
      <c r="AU275" s="17" t="s">
        <v>82</v>
      </c>
    </row>
    <row r="276" s="14" customFormat="1">
      <c r="A276" s="14"/>
      <c r="B276" s="256"/>
      <c r="C276" s="257"/>
      <c r="D276" s="240" t="s">
        <v>172</v>
      </c>
      <c r="E276" s="258" t="s">
        <v>1</v>
      </c>
      <c r="F276" s="259" t="s">
        <v>1113</v>
      </c>
      <c r="G276" s="257"/>
      <c r="H276" s="260">
        <v>36</v>
      </c>
      <c r="I276" s="261"/>
      <c r="J276" s="257"/>
      <c r="K276" s="257"/>
      <c r="L276" s="262"/>
      <c r="M276" s="263"/>
      <c r="N276" s="264"/>
      <c r="O276" s="264"/>
      <c r="P276" s="264"/>
      <c r="Q276" s="264"/>
      <c r="R276" s="264"/>
      <c r="S276" s="264"/>
      <c r="T276" s="26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6" t="s">
        <v>172</v>
      </c>
      <c r="AU276" s="266" t="s">
        <v>82</v>
      </c>
      <c r="AV276" s="14" t="s">
        <v>82</v>
      </c>
      <c r="AW276" s="14" t="s">
        <v>30</v>
      </c>
      <c r="AX276" s="14" t="s">
        <v>80</v>
      </c>
      <c r="AY276" s="266" t="s">
        <v>150</v>
      </c>
    </row>
    <row r="277" s="2" customFormat="1">
      <c r="A277" s="38"/>
      <c r="B277" s="39"/>
      <c r="C277" s="227" t="s">
        <v>349</v>
      </c>
      <c r="D277" s="227" t="s">
        <v>152</v>
      </c>
      <c r="E277" s="228" t="s">
        <v>1114</v>
      </c>
      <c r="F277" s="229" t="s">
        <v>1115</v>
      </c>
      <c r="G277" s="230" t="s">
        <v>155</v>
      </c>
      <c r="H277" s="231">
        <v>18</v>
      </c>
      <c r="I277" s="232"/>
      <c r="J277" s="233">
        <f>ROUND(I277*H277,2)</f>
        <v>0</v>
      </c>
      <c r="K277" s="229" t="s">
        <v>156</v>
      </c>
      <c r="L277" s="44"/>
      <c r="M277" s="234" t="s">
        <v>1</v>
      </c>
      <c r="N277" s="235" t="s">
        <v>38</v>
      </c>
      <c r="O277" s="91"/>
      <c r="P277" s="236">
        <f>O277*H277</f>
        <v>0</v>
      </c>
      <c r="Q277" s="236">
        <v>0.00058299999999999997</v>
      </c>
      <c r="R277" s="236">
        <f>Q277*H277</f>
        <v>0.010494</v>
      </c>
      <c r="S277" s="236">
        <v>0.16600000000000001</v>
      </c>
      <c r="T277" s="237">
        <f>S277*H277</f>
        <v>2.988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8" t="s">
        <v>157</v>
      </c>
      <c r="AT277" s="238" t="s">
        <v>152</v>
      </c>
      <c r="AU277" s="238" t="s">
        <v>82</v>
      </c>
      <c r="AY277" s="17" t="s">
        <v>150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7" t="s">
        <v>80</v>
      </c>
      <c r="BK277" s="239">
        <f>ROUND(I277*H277,2)</f>
        <v>0</v>
      </c>
      <c r="BL277" s="17" t="s">
        <v>157</v>
      </c>
      <c r="BM277" s="238" t="s">
        <v>1116</v>
      </c>
    </row>
    <row r="278" s="2" customFormat="1">
      <c r="A278" s="38"/>
      <c r="B278" s="39"/>
      <c r="C278" s="40"/>
      <c r="D278" s="240" t="s">
        <v>159</v>
      </c>
      <c r="E278" s="40"/>
      <c r="F278" s="241" t="s">
        <v>1117</v>
      </c>
      <c r="G278" s="40"/>
      <c r="H278" s="40"/>
      <c r="I278" s="242"/>
      <c r="J278" s="40"/>
      <c r="K278" s="40"/>
      <c r="L278" s="44"/>
      <c r="M278" s="243"/>
      <c r="N278" s="244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159</v>
      </c>
      <c r="AU278" s="17" t="s">
        <v>82</v>
      </c>
    </row>
    <row r="279" s="2" customFormat="1" ht="33" customHeight="1">
      <c r="A279" s="38"/>
      <c r="B279" s="39"/>
      <c r="C279" s="227" t="s">
        <v>356</v>
      </c>
      <c r="D279" s="227" t="s">
        <v>152</v>
      </c>
      <c r="E279" s="228" t="s">
        <v>1118</v>
      </c>
      <c r="F279" s="229" t="s">
        <v>1119</v>
      </c>
      <c r="G279" s="230" t="s">
        <v>155</v>
      </c>
      <c r="H279" s="231">
        <v>18</v>
      </c>
      <c r="I279" s="232"/>
      <c r="J279" s="233">
        <f>ROUND(I279*H279,2)</f>
        <v>0</v>
      </c>
      <c r="K279" s="229" t="s">
        <v>156</v>
      </c>
      <c r="L279" s="44"/>
      <c r="M279" s="234" t="s">
        <v>1</v>
      </c>
      <c r="N279" s="235" t="s">
        <v>38</v>
      </c>
      <c r="O279" s="91"/>
      <c r="P279" s="236">
        <f>O279*H279</f>
        <v>0</v>
      </c>
      <c r="Q279" s="236">
        <v>0.0021120000000000002</v>
      </c>
      <c r="R279" s="236">
        <f>Q279*H279</f>
        <v>0.038016000000000001</v>
      </c>
      <c r="S279" s="236">
        <v>0</v>
      </c>
      <c r="T279" s="237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8" t="s">
        <v>157</v>
      </c>
      <c r="AT279" s="238" t="s">
        <v>152</v>
      </c>
      <c r="AU279" s="238" t="s">
        <v>82</v>
      </c>
      <c r="AY279" s="17" t="s">
        <v>150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7" t="s">
        <v>80</v>
      </c>
      <c r="BK279" s="239">
        <f>ROUND(I279*H279,2)</f>
        <v>0</v>
      </c>
      <c r="BL279" s="17" t="s">
        <v>157</v>
      </c>
      <c r="BM279" s="238" t="s">
        <v>1120</v>
      </c>
    </row>
    <row r="280" s="2" customFormat="1">
      <c r="A280" s="38"/>
      <c r="B280" s="39"/>
      <c r="C280" s="40"/>
      <c r="D280" s="240" t="s">
        <v>159</v>
      </c>
      <c r="E280" s="40"/>
      <c r="F280" s="241" t="s">
        <v>1121</v>
      </c>
      <c r="G280" s="40"/>
      <c r="H280" s="40"/>
      <c r="I280" s="242"/>
      <c r="J280" s="40"/>
      <c r="K280" s="40"/>
      <c r="L280" s="44"/>
      <c r="M280" s="243"/>
      <c r="N280" s="244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159</v>
      </c>
      <c r="AU280" s="17" t="s">
        <v>82</v>
      </c>
    </row>
    <row r="281" s="2" customFormat="1">
      <c r="A281" s="38"/>
      <c r="B281" s="39"/>
      <c r="C281" s="40"/>
      <c r="D281" s="240" t="s">
        <v>170</v>
      </c>
      <c r="E281" s="40"/>
      <c r="F281" s="245" t="s">
        <v>1122</v>
      </c>
      <c r="G281" s="40"/>
      <c r="H281" s="40"/>
      <c r="I281" s="242"/>
      <c r="J281" s="40"/>
      <c r="K281" s="40"/>
      <c r="L281" s="44"/>
      <c r="M281" s="243"/>
      <c r="N281" s="244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170</v>
      </c>
      <c r="AU281" s="17" t="s">
        <v>82</v>
      </c>
    </row>
    <row r="282" s="2" customFormat="1" ht="33" customHeight="1">
      <c r="A282" s="38"/>
      <c r="B282" s="39"/>
      <c r="C282" s="227" t="s">
        <v>472</v>
      </c>
      <c r="D282" s="227" t="s">
        <v>152</v>
      </c>
      <c r="E282" s="228" t="s">
        <v>1123</v>
      </c>
      <c r="F282" s="229" t="s">
        <v>1124</v>
      </c>
      <c r="G282" s="230" t="s">
        <v>155</v>
      </c>
      <c r="H282" s="231">
        <v>18</v>
      </c>
      <c r="I282" s="232"/>
      <c r="J282" s="233">
        <f>ROUND(I282*H282,2)</f>
        <v>0</v>
      </c>
      <c r="K282" s="229" t="s">
        <v>156</v>
      </c>
      <c r="L282" s="44"/>
      <c r="M282" s="234" t="s">
        <v>1</v>
      </c>
      <c r="N282" s="235" t="s">
        <v>38</v>
      </c>
      <c r="O282" s="91"/>
      <c r="P282" s="236">
        <f>O282*H282</f>
        <v>0</v>
      </c>
      <c r="Q282" s="236">
        <v>0.0026556499999999999</v>
      </c>
      <c r="R282" s="236">
        <f>Q282*H282</f>
        <v>0.047801699999999996</v>
      </c>
      <c r="S282" s="236">
        <v>0</v>
      </c>
      <c r="T282" s="237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8" t="s">
        <v>157</v>
      </c>
      <c r="AT282" s="238" t="s">
        <v>152</v>
      </c>
      <c r="AU282" s="238" t="s">
        <v>82</v>
      </c>
      <c r="AY282" s="17" t="s">
        <v>150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7" t="s">
        <v>80</v>
      </c>
      <c r="BK282" s="239">
        <f>ROUND(I282*H282,2)</f>
        <v>0</v>
      </c>
      <c r="BL282" s="17" t="s">
        <v>157</v>
      </c>
      <c r="BM282" s="238" t="s">
        <v>1125</v>
      </c>
    </row>
    <row r="283" s="2" customFormat="1">
      <c r="A283" s="38"/>
      <c r="B283" s="39"/>
      <c r="C283" s="40"/>
      <c r="D283" s="240" t="s">
        <v>159</v>
      </c>
      <c r="E283" s="40"/>
      <c r="F283" s="241" t="s">
        <v>1126</v>
      </c>
      <c r="G283" s="40"/>
      <c r="H283" s="40"/>
      <c r="I283" s="242"/>
      <c r="J283" s="40"/>
      <c r="K283" s="40"/>
      <c r="L283" s="44"/>
      <c r="M283" s="243"/>
      <c r="N283" s="244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159</v>
      </c>
      <c r="AU283" s="17" t="s">
        <v>82</v>
      </c>
    </row>
    <row r="284" s="2" customFormat="1">
      <c r="A284" s="38"/>
      <c r="B284" s="39"/>
      <c r="C284" s="40"/>
      <c r="D284" s="240" t="s">
        <v>170</v>
      </c>
      <c r="E284" s="40"/>
      <c r="F284" s="245" t="s">
        <v>1127</v>
      </c>
      <c r="G284" s="40"/>
      <c r="H284" s="40"/>
      <c r="I284" s="242"/>
      <c r="J284" s="40"/>
      <c r="K284" s="40"/>
      <c r="L284" s="44"/>
      <c r="M284" s="243"/>
      <c r="N284" s="244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170</v>
      </c>
      <c r="AU284" s="17" t="s">
        <v>82</v>
      </c>
    </row>
    <row r="285" s="2" customFormat="1" ht="21.75" customHeight="1">
      <c r="A285" s="38"/>
      <c r="B285" s="39"/>
      <c r="C285" s="227" t="s">
        <v>474</v>
      </c>
      <c r="D285" s="227" t="s">
        <v>152</v>
      </c>
      <c r="E285" s="228" t="s">
        <v>1128</v>
      </c>
      <c r="F285" s="229" t="s">
        <v>1129</v>
      </c>
      <c r="G285" s="230" t="s">
        <v>155</v>
      </c>
      <c r="H285" s="231">
        <v>2</v>
      </c>
      <c r="I285" s="232"/>
      <c r="J285" s="233">
        <f>ROUND(I285*H285,2)</f>
        <v>0</v>
      </c>
      <c r="K285" s="229" t="s">
        <v>156</v>
      </c>
      <c r="L285" s="44"/>
      <c r="M285" s="234" t="s">
        <v>1</v>
      </c>
      <c r="N285" s="235" t="s">
        <v>38</v>
      </c>
      <c r="O285" s="91"/>
      <c r="P285" s="236">
        <f>O285*H285</f>
        <v>0</v>
      </c>
      <c r="Q285" s="236">
        <v>0.002124</v>
      </c>
      <c r="R285" s="236">
        <f>Q285*H285</f>
        <v>0.004248</v>
      </c>
      <c r="S285" s="236">
        <v>0</v>
      </c>
      <c r="T285" s="237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8" t="s">
        <v>157</v>
      </c>
      <c r="AT285" s="238" t="s">
        <v>152</v>
      </c>
      <c r="AU285" s="238" t="s">
        <v>82</v>
      </c>
      <c r="AY285" s="17" t="s">
        <v>150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7" t="s">
        <v>80</v>
      </c>
      <c r="BK285" s="239">
        <f>ROUND(I285*H285,2)</f>
        <v>0</v>
      </c>
      <c r="BL285" s="17" t="s">
        <v>157</v>
      </c>
      <c r="BM285" s="238" t="s">
        <v>1130</v>
      </c>
    </row>
    <row r="286" s="2" customFormat="1">
      <c r="A286" s="38"/>
      <c r="B286" s="39"/>
      <c r="C286" s="40"/>
      <c r="D286" s="240" t="s">
        <v>159</v>
      </c>
      <c r="E286" s="40"/>
      <c r="F286" s="241" t="s">
        <v>1131</v>
      </c>
      <c r="G286" s="40"/>
      <c r="H286" s="40"/>
      <c r="I286" s="242"/>
      <c r="J286" s="40"/>
      <c r="K286" s="40"/>
      <c r="L286" s="44"/>
      <c r="M286" s="243"/>
      <c r="N286" s="244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159</v>
      </c>
      <c r="AU286" s="17" t="s">
        <v>82</v>
      </c>
    </row>
    <row r="287" s="2" customFormat="1">
      <c r="A287" s="38"/>
      <c r="B287" s="39"/>
      <c r="C287" s="40"/>
      <c r="D287" s="240" t="s">
        <v>170</v>
      </c>
      <c r="E287" s="40"/>
      <c r="F287" s="245" t="s">
        <v>1122</v>
      </c>
      <c r="G287" s="40"/>
      <c r="H287" s="40"/>
      <c r="I287" s="242"/>
      <c r="J287" s="40"/>
      <c r="K287" s="40"/>
      <c r="L287" s="44"/>
      <c r="M287" s="243"/>
      <c r="N287" s="244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170</v>
      </c>
      <c r="AU287" s="17" t="s">
        <v>82</v>
      </c>
    </row>
    <row r="288" s="2" customFormat="1" ht="21.75" customHeight="1">
      <c r="A288" s="38"/>
      <c r="B288" s="39"/>
      <c r="C288" s="227" t="s">
        <v>476</v>
      </c>
      <c r="D288" s="227" t="s">
        <v>152</v>
      </c>
      <c r="E288" s="228" t="s">
        <v>1132</v>
      </c>
      <c r="F288" s="229" t="s">
        <v>1133</v>
      </c>
      <c r="G288" s="230" t="s">
        <v>155</v>
      </c>
      <c r="H288" s="231">
        <v>2</v>
      </c>
      <c r="I288" s="232"/>
      <c r="J288" s="233">
        <f>ROUND(I288*H288,2)</f>
        <v>0</v>
      </c>
      <c r="K288" s="229" t="s">
        <v>156</v>
      </c>
      <c r="L288" s="44"/>
      <c r="M288" s="234" t="s">
        <v>1</v>
      </c>
      <c r="N288" s="235" t="s">
        <v>38</v>
      </c>
      <c r="O288" s="91"/>
      <c r="P288" s="236">
        <f>O288*H288</f>
        <v>0</v>
      </c>
      <c r="Q288" s="236">
        <v>0.0047451000000000004</v>
      </c>
      <c r="R288" s="236">
        <f>Q288*H288</f>
        <v>0.0094902000000000007</v>
      </c>
      <c r="S288" s="236">
        <v>0</v>
      </c>
      <c r="T288" s="237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8" t="s">
        <v>157</v>
      </c>
      <c r="AT288" s="238" t="s">
        <v>152</v>
      </c>
      <c r="AU288" s="238" t="s">
        <v>82</v>
      </c>
      <c r="AY288" s="17" t="s">
        <v>150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7" t="s">
        <v>80</v>
      </c>
      <c r="BK288" s="239">
        <f>ROUND(I288*H288,2)</f>
        <v>0</v>
      </c>
      <c r="BL288" s="17" t="s">
        <v>157</v>
      </c>
      <c r="BM288" s="238" t="s">
        <v>1134</v>
      </c>
    </row>
    <row r="289" s="2" customFormat="1">
      <c r="A289" s="38"/>
      <c r="B289" s="39"/>
      <c r="C289" s="40"/>
      <c r="D289" s="240" t="s">
        <v>159</v>
      </c>
      <c r="E289" s="40"/>
      <c r="F289" s="241" t="s">
        <v>1135</v>
      </c>
      <c r="G289" s="40"/>
      <c r="H289" s="40"/>
      <c r="I289" s="242"/>
      <c r="J289" s="40"/>
      <c r="K289" s="40"/>
      <c r="L289" s="44"/>
      <c r="M289" s="243"/>
      <c r="N289" s="244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159</v>
      </c>
      <c r="AU289" s="17" t="s">
        <v>82</v>
      </c>
    </row>
    <row r="290" s="2" customFormat="1">
      <c r="A290" s="38"/>
      <c r="B290" s="39"/>
      <c r="C290" s="40"/>
      <c r="D290" s="240" t="s">
        <v>170</v>
      </c>
      <c r="E290" s="40"/>
      <c r="F290" s="245" t="s">
        <v>1127</v>
      </c>
      <c r="G290" s="40"/>
      <c r="H290" s="40"/>
      <c r="I290" s="242"/>
      <c r="J290" s="40"/>
      <c r="K290" s="40"/>
      <c r="L290" s="44"/>
      <c r="M290" s="243"/>
      <c r="N290" s="244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170</v>
      </c>
      <c r="AU290" s="17" t="s">
        <v>82</v>
      </c>
    </row>
    <row r="291" s="2" customFormat="1">
      <c r="A291" s="38"/>
      <c r="B291" s="39"/>
      <c r="C291" s="227" t="s">
        <v>478</v>
      </c>
      <c r="D291" s="227" t="s">
        <v>152</v>
      </c>
      <c r="E291" s="228" t="s">
        <v>1136</v>
      </c>
      <c r="F291" s="229" t="s">
        <v>1137</v>
      </c>
      <c r="G291" s="230" t="s">
        <v>155</v>
      </c>
      <c r="H291" s="231">
        <v>2</v>
      </c>
      <c r="I291" s="232"/>
      <c r="J291" s="233">
        <f>ROUND(I291*H291,2)</f>
        <v>0</v>
      </c>
      <c r="K291" s="229" t="s">
        <v>156</v>
      </c>
      <c r="L291" s="44"/>
      <c r="M291" s="234" t="s">
        <v>1</v>
      </c>
      <c r="N291" s="235" t="s">
        <v>38</v>
      </c>
      <c r="O291" s="91"/>
      <c r="P291" s="236">
        <f>O291*H291</f>
        <v>0</v>
      </c>
      <c r="Q291" s="236">
        <v>0.00058299999999999997</v>
      </c>
      <c r="R291" s="236">
        <f>Q291*H291</f>
        <v>0.0011659999999999999</v>
      </c>
      <c r="S291" s="236">
        <v>0.16600000000000001</v>
      </c>
      <c r="T291" s="237">
        <f>S291*H291</f>
        <v>0.33200000000000002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8" t="s">
        <v>157</v>
      </c>
      <c r="AT291" s="238" t="s">
        <v>152</v>
      </c>
      <c r="AU291" s="238" t="s">
        <v>82</v>
      </c>
      <c r="AY291" s="17" t="s">
        <v>150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7" t="s">
        <v>80</v>
      </c>
      <c r="BK291" s="239">
        <f>ROUND(I291*H291,2)</f>
        <v>0</v>
      </c>
      <c r="BL291" s="17" t="s">
        <v>157</v>
      </c>
      <c r="BM291" s="238" t="s">
        <v>1138</v>
      </c>
    </row>
    <row r="292" s="2" customFormat="1">
      <c r="A292" s="38"/>
      <c r="B292" s="39"/>
      <c r="C292" s="40"/>
      <c r="D292" s="240" t="s">
        <v>159</v>
      </c>
      <c r="E292" s="40"/>
      <c r="F292" s="241" t="s">
        <v>1139</v>
      </c>
      <c r="G292" s="40"/>
      <c r="H292" s="40"/>
      <c r="I292" s="242"/>
      <c r="J292" s="40"/>
      <c r="K292" s="40"/>
      <c r="L292" s="44"/>
      <c r="M292" s="243"/>
      <c r="N292" s="244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159</v>
      </c>
      <c r="AU292" s="17" t="s">
        <v>82</v>
      </c>
    </row>
    <row r="293" s="2" customFormat="1">
      <c r="A293" s="38"/>
      <c r="B293" s="39"/>
      <c r="C293" s="278" t="s">
        <v>480</v>
      </c>
      <c r="D293" s="278" t="s">
        <v>268</v>
      </c>
      <c r="E293" s="279" t="s">
        <v>1140</v>
      </c>
      <c r="F293" s="280" t="s">
        <v>1141</v>
      </c>
      <c r="G293" s="281" t="s">
        <v>167</v>
      </c>
      <c r="H293" s="282">
        <v>3.1200000000000001</v>
      </c>
      <c r="I293" s="283"/>
      <c r="J293" s="284">
        <f>ROUND(I293*H293,2)</f>
        <v>0</v>
      </c>
      <c r="K293" s="280" t="s">
        <v>156</v>
      </c>
      <c r="L293" s="285"/>
      <c r="M293" s="286" t="s">
        <v>1</v>
      </c>
      <c r="N293" s="287" t="s">
        <v>38</v>
      </c>
      <c r="O293" s="91"/>
      <c r="P293" s="236">
        <f>O293*H293</f>
        <v>0</v>
      </c>
      <c r="Q293" s="236">
        <v>0.81499999999999995</v>
      </c>
      <c r="R293" s="236">
        <f>Q293*H293</f>
        <v>2.5427999999999997</v>
      </c>
      <c r="S293" s="236">
        <v>0</v>
      </c>
      <c r="T293" s="237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8" t="s">
        <v>213</v>
      </c>
      <c r="AT293" s="238" t="s">
        <v>268</v>
      </c>
      <c r="AU293" s="238" t="s">
        <v>82</v>
      </c>
      <c r="AY293" s="17" t="s">
        <v>150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7" t="s">
        <v>80</v>
      </c>
      <c r="BK293" s="239">
        <f>ROUND(I293*H293,2)</f>
        <v>0</v>
      </c>
      <c r="BL293" s="17" t="s">
        <v>157</v>
      </c>
      <c r="BM293" s="238" t="s">
        <v>1142</v>
      </c>
    </row>
    <row r="294" s="2" customFormat="1">
      <c r="A294" s="38"/>
      <c r="B294" s="39"/>
      <c r="C294" s="40"/>
      <c r="D294" s="240" t="s">
        <v>159</v>
      </c>
      <c r="E294" s="40"/>
      <c r="F294" s="241" t="s">
        <v>1141</v>
      </c>
      <c r="G294" s="40"/>
      <c r="H294" s="40"/>
      <c r="I294" s="242"/>
      <c r="J294" s="40"/>
      <c r="K294" s="40"/>
      <c r="L294" s="44"/>
      <c r="M294" s="243"/>
      <c r="N294" s="244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159</v>
      </c>
      <c r="AU294" s="17" t="s">
        <v>82</v>
      </c>
    </row>
    <row r="295" s="13" customFormat="1">
      <c r="A295" s="13"/>
      <c r="B295" s="246"/>
      <c r="C295" s="247"/>
      <c r="D295" s="240" t="s">
        <v>172</v>
      </c>
      <c r="E295" s="248" t="s">
        <v>1</v>
      </c>
      <c r="F295" s="249" t="s">
        <v>1143</v>
      </c>
      <c r="G295" s="247"/>
      <c r="H295" s="248" t="s">
        <v>1</v>
      </c>
      <c r="I295" s="250"/>
      <c r="J295" s="247"/>
      <c r="K295" s="247"/>
      <c r="L295" s="251"/>
      <c r="M295" s="252"/>
      <c r="N295" s="253"/>
      <c r="O295" s="253"/>
      <c r="P295" s="253"/>
      <c r="Q295" s="253"/>
      <c r="R295" s="253"/>
      <c r="S295" s="253"/>
      <c r="T295" s="25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5" t="s">
        <v>172</v>
      </c>
      <c r="AU295" s="255" t="s">
        <v>82</v>
      </c>
      <c r="AV295" s="13" t="s">
        <v>80</v>
      </c>
      <c r="AW295" s="13" t="s">
        <v>30</v>
      </c>
      <c r="AX295" s="13" t="s">
        <v>73</v>
      </c>
      <c r="AY295" s="255" t="s">
        <v>150</v>
      </c>
    </row>
    <row r="296" s="14" customFormat="1">
      <c r="A296" s="14"/>
      <c r="B296" s="256"/>
      <c r="C296" s="257"/>
      <c r="D296" s="240" t="s">
        <v>172</v>
      </c>
      <c r="E296" s="258" t="s">
        <v>1</v>
      </c>
      <c r="F296" s="259" t="s">
        <v>1144</v>
      </c>
      <c r="G296" s="257"/>
      <c r="H296" s="260">
        <v>2.8079999999999998</v>
      </c>
      <c r="I296" s="261"/>
      <c r="J296" s="257"/>
      <c r="K296" s="257"/>
      <c r="L296" s="262"/>
      <c r="M296" s="263"/>
      <c r="N296" s="264"/>
      <c r="O296" s="264"/>
      <c r="P296" s="264"/>
      <c r="Q296" s="264"/>
      <c r="R296" s="264"/>
      <c r="S296" s="264"/>
      <c r="T296" s="26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6" t="s">
        <v>172</v>
      </c>
      <c r="AU296" s="266" t="s">
        <v>82</v>
      </c>
      <c r="AV296" s="14" t="s">
        <v>82</v>
      </c>
      <c r="AW296" s="14" t="s">
        <v>30</v>
      </c>
      <c r="AX296" s="14" t="s">
        <v>73</v>
      </c>
      <c r="AY296" s="266" t="s">
        <v>150</v>
      </c>
    </row>
    <row r="297" s="14" customFormat="1">
      <c r="A297" s="14"/>
      <c r="B297" s="256"/>
      <c r="C297" s="257"/>
      <c r="D297" s="240" t="s">
        <v>172</v>
      </c>
      <c r="E297" s="258" t="s">
        <v>1</v>
      </c>
      <c r="F297" s="259" t="s">
        <v>1145</v>
      </c>
      <c r="G297" s="257"/>
      <c r="H297" s="260">
        <v>0.312</v>
      </c>
      <c r="I297" s="261"/>
      <c r="J297" s="257"/>
      <c r="K297" s="257"/>
      <c r="L297" s="262"/>
      <c r="M297" s="263"/>
      <c r="N297" s="264"/>
      <c r="O297" s="264"/>
      <c r="P297" s="264"/>
      <c r="Q297" s="264"/>
      <c r="R297" s="264"/>
      <c r="S297" s="264"/>
      <c r="T297" s="26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6" t="s">
        <v>172</v>
      </c>
      <c r="AU297" s="266" t="s">
        <v>82</v>
      </c>
      <c r="AV297" s="14" t="s">
        <v>82</v>
      </c>
      <c r="AW297" s="14" t="s">
        <v>30</v>
      </c>
      <c r="AX297" s="14" t="s">
        <v>73</v>
      </c>
      <c r="AY297" s="266" t="s">
        <v>150</v>
      </c>
    </row>
    <row r="298" s="15" customFormat="1">
      <c r="A298" s="15"/>
      <c r="B298" s="267"/>
      <c r="C298" s="268"/>
      <c r="D298" s="240" t="s">
        <v>172</v>
      </c>
      <c r="E298" s="269" t="s">
        <v>1</v>
      </c>
      <c r="F298" s="270" t="s">
        <v>204</v>
      </c>
      <c r="G298" s="268"/>
      <c r="H298" s="271">
        <v>3.1200000000000001</v>
      </c>
      <c r="I298" s="272"/>
      <c r="J298" s="268"/>
      <c r="K298" s="268"/>
      <c r="L298" s="273"/>
      <c r="M298" s="274"/>
      <c r="N298" s="275"/>
      <c r="O298" s="275"/>
      <c r="P298" s="275"/>
      <c r="Q298" s="275"/>
      <c r="R298" s="275"/>
      <c r="S298" s="275"/>
      <c r="T298" s="276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7" t="s">
        <v>172</v>
      </c>
      <c r="AU298" s="277" t="s">
        <v>82</v>
      </c>
      <c r="AV298" s="15" t="s">
        <v>157</v>
      </c>
      <c r="AW298" s="15" t="s">
        <v>30</v>
      </c>
      <c r="AX298" s="15" t="s">
        <v>80</v>
      </c>
      <c r="AY298" s="277" t="s">
        <v>150</v>
      </c>
    </row>
    <row r="299" s="12" customFormat="1" ht="22.8" customHeight="1">
      <c r="A299" s="12"/>
      <c r="B299" s="211"/>
      <c r="C299" s="212"/>
      <c r="D299" s="213" t="s">
        <v>72</v>
      </c>
      <c r="E299" s="225" t="s">
        <v>189</v>
      </c>
      <c r="F299" s="225" t="s">
        <v>1146</v>
      </c>
      <c r="G299" s="212"/>
      <c r="H299" s="212"/>
      <c r="I299" s="215"/>
      <c r="J299" s="226">
        <f>BK299</f>
        <v>0</v>
      </c>
      <c r="K299" s="212"/>
      <c r="L299" s="217"/>
      <c r="M299" s="218"/>
      <c r="N299" s="219"/>
      <c r="O299" s="219"/>
      <c r="P299" s="220">
        <f>SUM(P300:P328)</f>
        <v>0</v>
      </c>
      <c r="Q299" s="219"/>
      <c r="R299" s="220">
        <f>SUM(R300:R328)</f>
        <v>20.19878276</v>
      </c>
      <c r="S299" s="219"/>
      <c r="T299" s="221">
        <f>SUM(T300:T328)</f>
        <v>23.368353999999997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22" t="s">
        <v>80</v>
      </c>
      <c r="AT299" s="223" t="s">
        <v>72</v>
      </c>
      <c r="AU299" s="223" t="s">
        <v>80</v>
      </c>
      <c r="AY299" s="222" t="s">
        <v>150</v>
      </c>
      <c r="BK299" s="224">
        <f>SUM(BK300:BK328)</f>
        <v>0</v>
      </c>
    </row>
    <row r="300" s="2" customFormat="1" ht="33" customHeight="1">
      <c r="A300" s="38"/>
      <c r="B300" s="39"/>
      <c r="C300" s="227" t="s">
        <v>483</v>
      </c>
      <c r="D300" s="227" t="s">
        <v>152</v>
      </c>
      <c r="E300" s="228" t="s">
        <v>1147</v>
      </c>
      <c r="F300" s="229" t="s">
        <v>1148</v>
      </c>
      <c r="G300" s="230" t="s">
        <v>177</v>
      </c>
      <c r="H300" s="231">
        <v>20.074000000000002</v>
      </c>
      <c r="I300" s="232"/>
      <c r="J300" s="233">
        <f>ROUND(I300*H300,2)</f>
        <v>0</v>
      </c>
      <c r="K300" s="229" t="s">
        <v>156</v>
      </c>
      <c r="L300" s="44"/>
      <c r="M300" s="234" t="s">
        <v>1</v>
      </c>
      <c r="N300" s="235" t="s">
        <v>38</v>
      </c>
      <c r="O300" s="91"/>
      <c r="P300" s="236">
        <f>O300*H300</f>
        <v>0</v>
      </c>
      <c r="Q300" s="236">
        <v>0.065699999999999995</v>
      </c>
      <c r="R300" s="236">
        <f>Q300*H300</f>
        <v>1.3188618000000001</v>
      </c>
      <c r="S300" s="236">
        <v>0.074999999999999997</v>
      </c>
      <c r="T300" s="237">
        <f>S300*H300</f>
        <v>1.5055500000000002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8" t="s">
        <v>157</v>
      </c>
      <c r="AT300" s="238" t="s">
        <v>152</v>
      </c>
      <c r="AU300" s="238" t="s">
        <v>82</v>
      </c>
      <c r="AY300" s="17" t="s">
        <v>150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7" t="s">
        <v>80</v>
      </c>
      <c r="BK300" s="239">
        <f>ROUND(I300*H300,2)</f>
        <v>0</v>
      </c>
      <c r="BL300" s="17" t="s">
        <v>157</v>
      </c>
      <c r="BM300" s="238" t="s">
        <v>1149</v>
      </c>
    </row>
    <row r="301" s="2" customFormat="1">
      <c r="A301" s="38"/>
      <c r="B301" s="39"/>
      <c r="C301" s="40"/>
      <c r="D301" s="240" t="s">
        <v>159</v>
      </c>
      <c r="E301" s="40"/>
      <c r="F301" s="241" t="s">
        <v>1150</v>
      </c>
      <c r="G301" s="40"/>
      <c r="H301" s="40"/>
      <c r="I301" s="242"/>
      <c r="J301" s="40"/>
      <c r="K301" s="40"/>
      <c r="L301" s="44"/>
      <c r="M301" s="243"/>
      <c r="N301" s="244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159</v>
      </c>
      <c r="AU301" s="17" t="s">
        <v>82</v>
      </c>
    </row>
    <row r="302" s="2" customFormat="1">
      <c r="A302" s="38"/>
      <c r="B302" s="39"/>
      <c r="C302" s="40"/>
      <c r="D302" s="240" t="s">
        <v>170</v>
      </c>
      <c r="E302" s="40"/>
      <c r="F302" s="245" t="s">
        <v>1151</v>
      </c>
      <c r="G302" s="40"/>
      <c r="H302" s="40"/>
      <c r="I302" s="242"/>
      <c r="J302" s="40"/>
      <c r="K302" s="40"/>
      <c r="L302" s="44"/>
      <c r="M302" s="243"/>
      <c r="N302" s="244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170</v>
      </c>
      <c r="AU302" s="17" t="s">
        <v>82</v>
      </c>
    </row>
    <row r="303" s="13" customFormat="1">
      <c r="A303" s="13"/>
      <c r="B303" s="246"/>
      <c r="C303" s="247"/>
      <c r="D303" s="240" t="s">
        <v>172</v>
      </c>
      <c r="E303" s="248" t="s">
        <v>1</v>
      </c>
      <c r="F303" s="249" t="s">
        <v>1152</v>
      </c>
      <c r="G303" s="247"/>
      <c r="H303" s="248" t="s">
        <v>1</v>
      </c>
      <c r="I303" s="250"/>
      <c r="J303" s="247"/>
      <c r="K303" s="247"/>
      <c r="L303" s="251"/>
      <c r="M303" s="252"/>
      <c r="N303" s="253"/>
      <c r="O303" s="253"/>
      <c r="P303" s="253"/>
      <c r="Q303" s="253"/>
      <c r="R303" s="253"/>
      <c r="S303" s="253"/>
      <c r="T303" s="25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5" t="s">
        <v>172</v>
      </c>
      <c r="AU303" s="255" t="s">
        <v>82</v>
      </c>
      <c r="AV303" s="13" t="s">
        <v>80</v>
      </c>
      <c r="AW303" s="13" t="s">
        <v>30</v>
      </c>
      <c r="AX303" s="13" t="s">
        <v>73</v>
      </c>
      <c r="AY303" s="255" t="s">
        <v>150</v>
      </c>
    </row>
    <row r="304" s="14" customFormat="1">
      <c r="A304" s="14"/>
      <c r="B304" s="256"/>
      <c r="C304" s="257"/>
      <c r="D304" s="240" t="s">
        <v>172</v>
      </c>
      <c r="E304" s="258" t="s">
        <v>1</v>
      </c>
      <c r="F304" s="259" t="s">
        <v>1153</v>
      </c>
      <c r="G304" s="257"/>
      <c r="H304" s="260">
        <v>11.259</v>
      </c>
      <c r="I304" s="261"/>
      <c r="J304" s="257"/>
      <c r="K304" s="257"/>
      <c r="L304" s="262"/>
      <c r="M304" s="263"/>
      <c r="N304" s="264"/>
      <c r="O304" s="264"/>
      <c r="P304" s="264"/>
      <c r="Q304" s="264"/>
      <c r="R304" s="264"/>
      <c r="S304" s="264"/>
      <c r="T304" s="26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6" t="s">
        <v>172</v>
      </c>
      <c r="AU304" s="266" t="s">
        <v>82</v>
      </c>
      <c r="AV304" s="14" t="s">
        <v>82</v>
      </c>
      <c r="AW304" s="14" t="s">
        <v>30</v>
      </c>
      <c r="AX304" s="14" t="s">
        <v>73</v>
      </c>
      <c r="AY304" s="266" t="s">
        <v>150</v>
      </c>
    </row>
    <row r="305" s="14" customFormat="1">
      <c r="A305" s="14"/>
      <c r="B305" s="256"/>
      <c r="C305" s="257"/>
      <c r="D305" s="240" t="s">
        <v>172</v>
      </c>
      <c r="E305" s="258" t="s">
        <v>1</v>
      </c>
      <c r="F305" s="259" t="s">
        <v>1154</v>
      </c>
      <c r="G305" s="257"/>
      <c r="H305" s="260">
        <v>2.52</v>
      </c>
      <c r="I305" s="261"/>
      <c r="J305" s="257"/>
      <c r="K305" s="257"/>
      <c r="L305" s="262"/>
      <c r="M305" s="263"/>
      <c r="N305" s="264"/>
      <c r="O305" s="264"/>
      <c r="P305" s="264"/>
      <c r="Q305" s="264"/>
      <c r="R305" s="264"/>
      <c r="S305" s="264"/>
      <c r="T305" s="26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6" t="s">
        <v>172</v>
      </c>
      <c r="AU305" s="266" t="s">
        <v>82</v>
      </c>
      <c r="AV305" s="14" t="s">
        <v>82</v>
      </c>
      <c r="AW305" s="14" t="s">
        <v>30</v>
      </c>
      <c r="AX305" s="14" t="s">
        <v>73</v>
      </c>
      <c r="AY305" s="266" t="s">
        <v>150</v>
      </c>
    </row>
    <row r="306" s="14" customFormat="1">
      <c r="A306" s="14"/>
      <c r="B306" s="256"/>
      <c r="C306" s="257"/>
      <c r="D306" s="240" t="s">
        <v>172</v>
      </c>
      <c r="E306" s="258" t="s">
        <v>1</v>
      </c>
      <c r="F306" s="259" t="s">
        <v>1155</v>
      </c>
      <c r="G306" s="257"/>
      <c r="H306" s="260">
        <v>3.1749999999999998</v>
      </c>
      <c r="I306" s="261"/>
      <c r="J306" s="257"/>
      <c r="K306" s="257"/>
      <c r="L306" s="262"/>
      <c r="M306" s="263"/>
      <c r="N306" s="264"/>
      <c r="O306" s="264"/>
      <c r="P306" s="264"/>
      <c r="Q306" s="264"/>
      <c r="R306" s="264"/>
      <c r="S306" s="264"/>
      <c r="T306" s="26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6" t="s">
        <v>172</v>
      </c>
      <c r="AU306" s="266" t="s">
        <v>82</v>
      </c>
      <c r="AV306" s="14" t="s">
        <v>82</v>
      </c>
      <c r="AW306" s="14" t="s">
        <v>30</v>
      </c>
      <c r="AX306" s="14" t="s">
        <v>73</v>
      </c>
      <c r="AY306" s="266" t="s">
        <v>150</v>
      </c>
    </row>
    <row r="307" s="14" customFormat="1">
      <c r="A307" s="14"/>
      <c r="B307" s="256"/>
      <c r="C307" s="257"/>
      <c r="D307" s="240" t="s">
        <v>172</v>
      </c>
      <c r="E307" s="258" t="s">
        <v>1</v>
      </c>
      <c r="F307" s="259" t="s">
        <v>1156</v>
      </c>
      <c r="G307" s="257"/>
      <c r="H307" s="260">
        <v>2.2400000000000002</v>
      </c>
      <c r="I307" s="261"/>
      <c r="J307" s="257"/>
      <c r="K307" s="257"/>
      <c r="L307" s="262"/>
      <c r="M307" s="263"/>
      <c r="N307" s="264"/>
      <c r="O307" s="264"/>
      <c r="P307" s="264"/>
      <c r="Q307" s="264"/>
      <c r="R307" s="264"/>
      <c r="S307" s="264"/>
      <c r="T307" s="26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6" t="s">
        <v>172</v>
      </c>
      <c r="AU307" s="266" t="s">
        <v>82</v>
      </c>
      <c r="AV307" s="14" t="s">
        <v>82</v>
      </c>
      <c r="AW307" s="14" t="s">
        <v>30</v>
      </c>
      <c r="AX307" s="14" t="s">
        <v>73</v>
      </c>
      <c r="AY307" s="266" t="s">
        <v>150</v>
      </c>
    </row>
    <row r="308" s="14" customFormat="1">
      <c r="A308" s="14"/>
      <c r="B308" s="256"/>
      <c r="C308" s="257"/>
      <c r="D308" s="240" t="s">
        <v>172</v>
      </c>
      <c r="E308" s="258" t="s">
        <v>1</v>
      </c>
      <c r="F308" s="259" t="s">
        <v>1157</v>
      </c>
      <c r="G308" s="257"/>
      <c r="H308" s="260">
        <v>0.88</v>
      </c>
      <c r="I308" s="261"/>
      <c r="J308" s="257"/>
      <c r="K308" s="257"/>
      <c r="L308" s="262"/>
      <c r="M308" s="263"/>
      <c r="N308" s="264"/>
      <c r="O308" s="264"/>
      <c r="P308" s="264"/>
      <c r="Q308" s="264"/>
      <c r="R308" s="264"/>
      <c r="S308" s="264"/>
      <c r="T308" s="26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6" t="s">
        <v>172</v>
      </c>
      <c r="AU308" s="266" t="s">
        <v>82</v>
      </c>
      <c r="AV308" s="14" t="s">
        <v>82</v>
      </c>
      <c r="AW308" s="14" t="s">
        <v>30</v>
      </c>
      <c r="AX308" s="14" t="s">
        <v>73</v>
      </c>
      <c r="AY308" s="266" t="s">
        <v>150</v>
      </c>
    </row>
    <row r="309" s="15" customFormat="1">
      <c r="A309" s="15"/>
      <c r="B309" s="267"/>
      <c r="C309" s="268"/>
      <c r="D309" s="240" t="s">
        <v>172</v>
      </c>
      <c r="E309" s="269" t="s">
        <v>1</v>
      </c>
      <c r="F309" s="270" t="s">
        <v>204</v>
      </c>
      <c r="G309" s="268"/>
      <c r="H309" s="271">
        <v>20.074000000000002</v>
      </c>
      <c r="I309" s="272"/>
      <c r="J309" s="268"/>
      <c r="K309" s="268"/>
      <c r="L309" s="273"/>
      <c r="M309" s="274"/>
      <c r="N309" s="275"/>
      <c r="O309" s="275"/>
      <c r="P309" s="275"/>
      <c r="Q309" s="275"/>
      <c r="R309" s="275"/>
      <c r="S309" s="275"/>
      <c r="T309" s="276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7" t="s">
        <v>172</v>
      </c>
      <c r="AU309" s="277" t="s">
        <v>82</v>
      </c>
      <c r="AV309" s="15" t="s">
        <v>157</v>
      </c>
      <c r="AW309" s="15" t="s">
        <v>30</v>
      </c>
      <c r="AX309" s="15" t="s">
        <v>80</v>
      </c>
      <c r="AY309" s="277" t="s">
        <v>150</v>
      </c>
    </row>
    <row r="310" s="2" customFormat="1" ht="33" customHeight="1">
      <c r="A310" s="38"/>
      <c r="B310" s="39"/>
      <c r="C310" s="227" t="s">
        <v>485</v>
      </c>
      <c r="D310" s="227" t="s">
        <v>152</v>
      </c>
      <c r="E310" s="228" t="s">
        <v>1158</v>
      </c>
      <c r="F310" s="229" t="s">
        <v>1159</v>
      </c>
      <c r="G310" s="230" t="s">
        <v>177</v>
      </c>
      <c r="H310" s="231">
        <v>370.55599999999998</v>
      </c>
      <c r="I310" s="232"/>
      <c r="J310" s="233">
        <f>ROUND(I310*H310,2)</f>
        <v>0</v>
      </c>
      <c r="K310" s="229" t="s">
        <v>156</v>
      </c>
      <c r="L310" s="44"/>
      <c r="M310" s="234" t="s">
        <v>1</v>
      </c>
      <c r="N310" s="235" t="s">
        <v>38</v>
      </c>
      <c r="O310" s="91"/>
      <c r="P310" s="236">
        <f>O310*H310</f>
        <v>0</v>
      </c>
      <c r="Q310" s="236">
        <v>0.049660000000000003</v>
      </c>
      <c r="R310" s="236">
        <f>Q310*H310</f>
        <v>18.401810959999999</v>
      </c>
      <c r="S310" s="236">
        <v>0.058999999999999997</v>
      </c>
      <c r="T310" s="237">
        <f>S310*H310</f>
        <v>21.862803999999997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8" t="s">
        <v>157</v>
      </c>
      <c r="AT310" s="238" t="s">
        <v>152</v>
      </c>
      <c r="AU310" s="238" t="s">
        <v>82</v>
      </c>
      <c r="AY310" s="17" t="s">
        <v>150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7" t="s">
        <v>80</v>
      </c>
      <c r="BK310" s="239">
        <f>ROUND(I310*H310,2)</f>
        <v>0</v>
      </c>
      <c r="BL310" s="17" t="s">
        <v>157</v>
      </c>
      <c r="BM310" s="238" t="s">
        <v>1160</v>
      </c>
    </row>
    <row r="311" s="2" customFormat="1">
      <c r="A311" s="38"/>
      <c r="B311" s="39"/>
      <c r="C311" s="40"/>
      <c r="D311" s="240" t="s">
        <v>159</v>
      </c>
      <c r="E311" s="40"/>
      <c r="F311" s="241" t="s">
        <v>1161</v>
      </c>
      <c r="G311" s="40"/>
      <c r="H311" s="40"/>
      <c r="I311" s="242"/>
      <c r="J311" s="40"/>
      <c r="K311" s="40"/>
      <c r="L311" s="44"/>
      <c r="M311" s="243"/>
      <c r="N311" s="244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159</v>
      </c>
      <c r="AU311" s="17" t="s">
        <v>82</v>
      </c>
    </row>
    <row r="312" s="2" customFormat="1">
      <c r="A312" s="38"/>
      <c r="B312" s="39"/>
      <c r="C312" s="40"/>
      <c r="D312" s="240" t="s">
        <v>170</v>
      </c>
      <c r="E312" s="40"/>
      <c r="F312" s="245" t="s">
        <v>1151</v>
      </c>
      <c r="G312" s="40"/>
      <c r="H312" s="40"/>
      <c r="I312" s="242"/>
      <c r="J312" s="40"/>
      <c r="K312" s="40"/>
      <c r="L312" s="44"/>
      <c r="M312" s="243"/>
      <c r="N312" s="244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170</v>
      </c>
      <c r="AU312" s="17" t="s">
        <v>82</v>
      </c>
    </row>
    <row r="313" s="13" customFormat="1">
      <c r="A313" s="13"/>
      <c r="B313" s="246"/>
      <c r="C313" s="247"/>
      <c r="D313" s="240" t="s">
        <v>172</v>
      </c>
      <c r="E313" s="248" t="s">
        <v>1</v>
      </c>
      <c r="F313" s="249" t="s">
        <v>1162</v>
      </c>
      <c r="G313" s="247"/>
      <c r="H313" s="248" t="s">
        <v>1</v>
      </c>
      <c r="I313" s="250"/>
      <c r="J313" s="247"/>
      <c r="K313" s="247"/>
      <c r="L313" s="251"/>
      <c r="M313" s="252"/>
      <c r="N313" s="253"/>
      <c r="O313" s="253"/>
      <c r="P313" s="253"/>
      <c r="Q313" s="253"/>
      <c r="R313" s="253"/>
      <c r="S313" s="253"/>
      <c r="T313" s="25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5" t="s">
        <v>172</v>
      </c>
      <c r="AU313" s="255" t="s">
        <v>82</v>
      </c>
      <c r="AV313" s="13" t="s">
        <v>80</v>
      </c>
      <c r="AW313" s="13" t="s">
        <v>30</v>
      </c>
      <c r="AX313" s="13" t="s">
        <v>73</v>
      </c>
      <c r="AY313" s="255" t="s">
        <v>150</v>
      </c>
    </row>
    <row r="314" s="14" customFormat="1">
      <c r="A314" s="14"/>
      <c r="B314" s="256"/>
      <c r="C314" s="257"/>
      <c r="D314" s="240" t="s">
        <v>172</v>
      </c>
      <c r="E314" s="258" t="s">
        <v>1</v>
      </c>
      <c r="F314" s="259" t="s">
        <v>1163</v>
      </c>
      <c r="G314" s="257"/>
      <c r="H314" s="260">
        <v>283</v>
      </c>
      <c r="I314" s="261"/>
      <c r="J314" s="257"/>
      <c r="K314" s="257"/>
      <c r="L314" s="262"/>
      <c r="M314" s="263"/>
      <c r="N314" s="264"/>
      <c r="O314" s="264"/>
      <c r="P314" s="264"/>
      <c r="Q314" s="264"/>
      <c r="R314" s="264"/>
      <c r="S314" s="264"/>
      <c r="T314" s="26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6" t="s">
        <v>172</v>
      </c>
      <c r="AU314" s="266" t="s">
        <v>82</v>
      </c>
      <c r="AV314" s="14" t="s">
        <v>82</v>
      </c>
      <c r="AW314" s="14" t="s">
        <v>30</v>
      </c>
      <c r="AX314" s="14" t="s">
        <v>73</v>
      </c>
      <c r="AY314" s="266" t="s">
        <v>150</v>
      </c>
    </row>
    <row r="315" s="13" customFormat="1">
      <c r="A315" s="13"/>
      <c r="B315" s="246"/>
      <c r="C315" s="247"/>
      <c r="D315" s="240" t="s">
        <v>172</v>
      </c>
      <c r="E315" s="248" t="s">
        <v>1</v>
      </c>
      <c r="F315" s="249" t="s">
        <v>1164</v>
      </c>
      <c r="G315" s="247"/>
      <c r="H315" s="248" t="s">
        <v>1</v>
      </c>
      <c r="I315" s="250"/>
      <c r="J315" s="247"/>
      <c r="K315" s="247"/>
      <c r="L315" s="251"/>
      <c r="M315" s="252"/>
      <c r="N315" s="253"/>
      <c r="O315" s="253"/>
      <c r="P315" s="253"/>
      <c r="Q315" s="253"/>
      <c r="R315" s="253"/>
      <c r="S315" s="253"/>
      <c r="T315" s="25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5" t="s">
        <v>172</v>
      </c>
      <c r="AU315" s="255" t="s">
        <v>82</v>
      </c>
      <c r="AV315" s="13" t="s">
        <v>80</v>
      </c>
      <c r="AW315" s="13" t="s">
        <v>30</v>
      </c>
      <c r="AX315" s="13" t="s">
        <v>73</v>
      </c>
      <c r="AY315" s="255" t="s">
        <v>150</v>
      </c>
    </row>
    <row r="316" s="14" customFormat="1">
      <c r="A316" s="14"/>
      <c r="B316" s="256"/>
      <c r="C316" s="257"/>
      <c r="D316" s="240" t="s">
        <v>172</v>
      </c>
      <c r="E316" s="258" t="s">
        <v>1</v>
      </c>
      <c r="F316" s="259" t="s">
        <v>1165</v>
      </c>
      <c r="G316" s="257"/>
      <c r="H316" s="260">
        <v>45.783999999999999</v>
      </c>
      <c r="I316" s="261"/>
      <c r="J316" s="257"/>
      <c r="K316" s="257"/>
      <c r="L316" s="262"/>
      <c r="M316" s="263"/>
      <c r="N316" s="264"/>
      <c r="O316" s="264"/>
      <c r="P316" s="264"/>
      <c r="Q316" s="264"/>
      <c r="R316" s="264"/>
      <c r="S316" s="264"/>
      <c r="T316" s="26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6" t="s">
        <v>172</v>
      </c>
      <c r="AU316" s="266" t="s">
        <v>82</v>
      </c>
      <c r="AV316" s="14" t="s">
        <v>82</v>
      </c>
      <c r="AW316" s="14" t="s">
        <v>30</v>
      </c>
      <c r="AX316" s="14" t="s">
        <v>73</v>
      </c>
      <c r="AY316" s="266" t="s">
        <v>150</v>
      </c>
    </row>
    <row r="317" s="14" customFormat="1">
      <c r="A317" s="14"/>
      <c r="B317" s="256"/>
      <c r="C317" s="257"/>
      <c r="D317" s="240" t="s">
        <v>172</v>
      </c>
      <c r="E317" s="258" t="s">
        <v>1</v>
      </c>
      <c r="F317" s="259" t="s">
        <v>1166</v>
      </c>
      <c r="G317" s="257"/>
      <c r="H317" s="260">
        <v>14.868</v>
      </c>
      <c r="I317" s="261"/>
      <c r="J317" s="257"/>
      <c r="K317" s="257"/>
      <c r="L317" s="262"/>
      <c r="M317" s="263"/>
      <c r="N317" s="264"/>
      <c r="O317" s="264"/>
      <c r="P317" s="264"/>
      <c r="Q317" s="264"/>
      <c r="R317" s="264"/>
      <c r="S317" s="264"/>
      <c r="T317" s="26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6" t="s">
        <v>172</v>
      </c>
      <c r="AU317" s="266" t="s">
        <v>82</v>
      </c>
      <c r="AV317" s="14" t="s">
        <v>82</v>
      </c>
      <c r="AW317" s="14" t="s">
        <v>30</v>
      </c>
      <c r="AX317" s="14" t="s">
        <v>73</v>
      </c>
      <c r="AY317" s="266" t="s">
        <v>150</v>
      </c>
    </row>
    <row r="318" s="14" customFormat="1">
      <c r="A318" s="14"/>
      <c r="B318" s="256"/>
      <c r="C318" s="257"/>
      <c r="D318" s="240" t="s">
        <v>172</v>
      </c>
      <c r="E318" s="258" t="s">
        <v>1</v>
      </c>
      <c r="F318" s="259" t="s">
        <v>1167</v>
      </c>
      <c r="G318" s="257"/>
      <c r="H318" s="260">
        <v>26.904</v>
      </c>
      <c r="I318" s="261"/>
      <c r="J318" s="257"/>
      <c r="K318" s="257"/>
      <c r="L318" s="262"/>
      <c r="M318" s="263"/>
      <c r="N318" s="264"/>
      <c r="O318" s="264"/>
      <c r="P318" s="264"/>
      <c r="Q318" s="264"/>
      <c r="R318" s="264"/>
      <c r="S318" s="264"/>
      <c r="T318" s="26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6" t="s">
        <v>172</v>
      </c>
      <c r="AU318" s="266" t="s">
        <v>82</v>
      </c>
      <c r="AV318" s="14" t="s">
        <v>82</v>
      </c>
      <c r="AW318" s="14" t="s">
        <v>30</v>
      </c>
      <c r="AX318" s="14" t="s">
        <v>73</v>
      </c>
      <c r="AY318" s="266" t="s">
        <v>150</v>
      </c>
    </row>
    <row r="319" s="15" customFormat="1">
      <c r="A319" s="15"/>
      <c r="B319" s="267"/>
      <c r="C319" s="268"/>
      <c r="D319" s="240" t="s">
        <v>172</v>
      </c>
      <c r="E319" s="269" t="s">
        <v>1</v>
      </c>
      <c r="F319" s="270" t="s">
        <v>204</v>
      </c>
      <c r="G319" s="268"/>
      <c r="H319" s="271">
        <v>370.55599999999998</v>
      </c>
      <c r="I319" s="272"/>
      <c r="J319" s="268"/>
      <c r="K319" s="268"/>
      <c r="L319" s="273"/>
      <c r="M319" s="274"/>
      <c r="N319" s="275"/>
      <c r="O319" s="275"/>
      <c r="P319" s="275"/>
      <c r="Q319" s="275"/>
      <c r="R319" s="275"/>
      <c r="S319" s="275"/>
      <c r="T319" s="276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7" t="s">
        <v>172</v>
      </c>
      <c r="AU319" s="277" t="s">
        <v>82</v>
      </c>
      <c r="AV319" s="15" t="s">
        <v>157</v>
      </c>
      <c r="AW319" s="15" t="s">
        <v>30</v>
      </c>
      <c r="AX319" s="15" t="s">
        <v>80</v>
      </c>
      <c r="AY319" s="277" t="s">
        <v>150</v>
      </c>
    </row>
    <row r="320" s="2" customFormat="1">
      <c r="A320" s="38"/>
      <c r="B320" s="39"/>
      <c r="C320" s="227" t="s">
        <v>729</v>
      </c>
      <c r="D320" s="227" t="s">
        <v>152</v>
      </c>
      <c r="E320" s="228" t="s">
        <v>1168</v>
      </c>
      <c r="F320" s="229" t="s">
        <v>1169</v>
      </c>
      <c r="G320" s="230" t="s">
        <v>516</v>
      </c>
      <c r="H320" s="231">
        <v>10</v>
      </c>
      <c r="I320" s="232"/>
      <c r="J320" s="233">
        <f>ROUND(I320*H320,2)</f>
        <v>0</v>
      </c>
      <c r="K320" s="229" t="s">
        <v>156</v>
      </c>
      <c r="L320" s="44"/>
      <c r="M320" s="234" t="s">
        <v>1</v>
      </c>
      <c r="N320" s="235" t="s">
        <v>38</v>
      </c>
      <c r="O320" s="91"/>
      <c r="P320" s="236">
        <f>O320*H320</f>
        <v>0</v>
      </c>
      <c r="Q320" s="236">
        <v>0</v>
      </c>
      <c r="R320" s="236">
        <f>Q320*H320</f>
        <v>0</v>
      </c>
      <c r="S320" s="236">
        <v>0</v>
      </c>
      <c r="T320" s="237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8" t="s">
        <v>157</v>
      </c>
      <c r="AT320" s="238" t="s">
        <v>152</v>
      </c>
      <c r="AU320" s="238" t="s">
        <v>82</v>
      </c>
      <c r="AY320" s="17" t="s">
        <v>150</v>
      </c>
      <c r="BE320" s="239">
        <f>IF(N320="základní",J320,0)</f>
        <v>0</v>
      </c>
      <c r="BF320" s="239">
        <f>IF(N320="snížená",J320,0)</f>
        <v>0</v>
      </c>
      <c r="BG320" s="239">
        <f>IF(N320="zákl. přenesená",J320,0)</f>
        <v>0</v>
      </c>
      <c r="BH320" s="239">
        <f>IF(N320="sníž. přenesená",J320,0)</f>
        <v>0</v>
      </c>
      <c r="BI320" s="239">
        <f>IF(N320="nulová",J320,0)</f>
        <v>0</v>
      </c>
      <c r="BJ320" s="17" t="s">
        <v>80</v>
      </c>
      <c r="BK320" s="239">
        <f>ROUND(I320*H320,2)</f>
        <v>0</v>
      </c>
      <c r="BL320" s="17" t="s">
        <v>157</v>
      </c>
      <c r="BM320" s="238" t="s">
        <v>1170</v>
      </c>
    </row>
    <row r="321" s="2" customFormat="1">
      <c r="A321" s="38"/>
      <c r="B321" s="39"/>
      <c r="C321" s="40"/>
      <c r="D321" s="240" t="s">
        <v>159</v>
      </c>
      <c r="E321" s="40"/>
      <c r="F321" s="241" t="s">
        <v>1171</v>
      </c>
      <c r="G321" s="40"/>
      <c r="H321" s="40"/>
      <c r="I321" s="242"/>
      <c r="J321" s="40"/>
      <c r="K321" s="40"/>
      <c r="L321" s="44"/>
      <c r="M321" s="243"/>
      <c r="N321" s="244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159</v>
      </c>
      <c r="AU321" s="17" t="s">
        <v>82</v>
      </c>
    </row>
    <row r="322" s="2" customFormat="1">
      <c r="A322" s="38"/>
      <c r="B322" s="39"/>
      <c r="C322" s="227" t="s">
        <v>734</v>
      </c>
      <c r="D322" s="227" t="s">
        <v>152</v>
      </c>
      <c r="E322" s="228" t="s">
        <v>1172</v>
      </c>
      <c r="F322" s="229" t="s">
        <v>1173</v>
      </c>
      <c r="G322" s="230" t="s">
        <v>177</v>
      </c>
      <c r="H322" s="231">
        <v>20.399999999999999</v>
      </c>
      <c r="I322" s="232"/>
      <c r="J322" s="233">
        <f>ROUND(I322*H322,2)</f>
        <v>0</v>
      </c>
      <c r="K322" s="229" t="s">
        <v>156</v>
      </c>
      <c r="L322" s="44"/>
      <c r="M322" s="234" t="s">
        <v>1</v>
      </c>
      <c r="N322" s="235" t="s">
        <v>38</v>
      </c>
      <c r="O322" s="91"/>
      <c r="P322" s="236">
        <f>O322*H322</f>
        <v>0</v>
      </c>
      <c r="Q322" s="236">
        <v>0.02324</v>
      </c>
      <c r="R322" s="236">
        <f>Q322*H322</f>
        <v>0.47409599999999996</v>
      </c>
      <c r="S322" s="236">
        <v>0</v>
      </c>
      <c r="T322" s="237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8" t="s">
        <v>157</v>
      </c>
      <c r="AT322" s="238" t="s">
        <v>152</v>
      </c>
      <c r="AU322" s="238" t="s">
        <v>82</v>
      </c>
      <c r="AY322" s="17" t="s">
        <v>150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7" t="s">
        <v>80</v>
      </c>
      <c r="BK322" s="239">
        <f>ROUND(I322*H322,2)</f>
        <v>0</v>
      </c>
      <c r="BL322" s="17" t="s">
        <v>157</v>
      </c>
      <c r="BM322" s="238" t="s">
        <v>1174</v>
      </c>
    </row>
    <row r="323" s="2" customFormat="1">
      <c r="A323" s="38"/>
      <c r="B323" s="39"/>
      <c r="C323" s="40"/>
      <c r="D323" s="240" t="s">
        <v>159</v>
      </c>
      <c r="E323" s="40"/>
      <c r="F323" s="241" t="s">
        <v>1175</v>
      </c>
      <c r="G323" s="40"/>
      <c r="H323" s="40"/>
      <c r="I323" s="242"/>
      <c r="J323" s="40"/>
      <c r="K323" s="40"/>
      <c r="L323" s="44"/>
      <c r="M323" s="243"/>
      <c r="N323" s="244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159</v>
      </c>
      <c r="AU323" s="17" t="s">
        <v>82</v>
      </c>
    </row>
    <row r="324" s="2" customFormat="1">
      <c r="A324" s="38"/>
      <c r="B324" s="39"/>
      <c r="C324" s="40"/>
      <c r="D324" s="240" t="s">
        <v>170</v>
      </c>
      <c r="E324" s="40"/>
      <c r="F324" s="245" t="s">
        <v>1176</v>
      </c>
      <c r="G324" s="40"/>
      <c r="H324" s="40"/>
      <c r="I324" s="242"/>
      <c r="J324" s="40"/>
      <c r="K324" s="40"/>
      <c r="L324" s="44"/>
      <c r="M324" s="243"/>
      <c r="N324" s="244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170</v>
      </c>
      <c r="AU324" s="17" t="s">
        <v>82</v>
      </c>
    </row>
    <row r="325" s="13" customFormat="1">
      <c r="A325" s="13"/>
      <c r="B325" s="246"/>
      <c r="C325" s="247"/>
      <c r="D325" s="240" t="s">
        <v>172</v>
      </c>
      <c r="E325" s="248" t="s">
        <v>1</v>
      </c>
      <c r="F325" s="249" t="s">
        <v>1177</v>
      </c>
      <c r="G325" s="247"/>
      <c r="H325" s="248" t="s">
        <v>1</v>
      </c>
      <c r="I325" s="250"/>
      <c r="J325" s="247"/>
      <c r="K325" s="247"/>
      <c r="L325" s="251"/>
      <c r="M325" s="252"/>
      <c r="N325" s="253"/>
      <c r="O325" s="253"/>
      <c r="P325" s="253"/>
      <c r="Q325" s="253"/>
      <c r="R325" s="253"/>
      <c r="S325" s="253"/>
      <c r="T325" s="25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5" t="s">
        <v>172</v>
      </c>
      <c r="AU325" s="255" t="s">
        <v>82</v>
      </c>
      <c r="AV325" s="13" t="s">
        <v>80</v>
      </c>
      <c r="AW325" s="13" t="s">
        <v>30</v>
      </c>
      <c r="AX325" s="13" t="s">
        <v>73</v>
      </c>
      <c r="AY325" s="255" t="s">
        <v>150</v>
      </c>
    </row>
    <row r="326" s="14" customFormat="1">
      <c r="A326" s="14"/>
      <c r="B326" s="256"/>
      <c r="C326" s="257"/>
      <c r="D326" s="240" t="s">
        <v>172</v>
      </c>
      <c r="E326" s="258" t="s">
        <v>1</v>
      </c>
      <c r="F326" s="259" t="s">
        <v>1178</v>
      </c>
      <c r="G326" s="257"/>
      <c r="H326" s="260">
        <v>20.399999999999999</v>
      </c>
      <c r="I326" s="261"/>
      <c r="J326" s="257"/>
      <c r="K326" s="257"/>
      <c r="L326" s="262"/>
      <c r="M326" s="263"/>
      <c r="N326" s="264"/>
      <c r="O326" s="264"/>
      <c r="P326" s="264"/>
      <c r="Q326" s="264"/>
      <c r="R326" s="264"/>
      <c r="S326" s="264"/>
      <c r="T326" s="26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6" t="s">
        <v>172</v>
      </c>
      <c r="AU326" s="266" t="s">
        <v>82</v>
      </c>
      <c r="AV326" s="14" t="s">
        <v>82</v>
      </c>
      <c r="AW326" s="14" t="s">
        <v>30</v>
      </c>
      <c r="AX326" s="14" t="s">
        <v>80</v>
      </c>
      <c r="AY326" s="266" t="s">
        <v>150</v>
      </c>
    </row>
    <row r="327" s="2" customFormat="1">
      <c r="A327" s="38"/>
      <c r="B327" s="39"/>
      <c r="C327" s="227" t="s">
        <v>739</v>
      </c>
      <c r="D327" s="227" t="s">
        <v>152</v>
      </c>
      <c r="E327" s="228" t="s">
        <v>1179</v>
      </c>
      <c r="F327" s="229" t="s">
        <v>1180</v>
      </c>
      <c r="G327" s="230" t="s">
        <v>516</v>
      </c>
      <c r="H327" s="231">
        <v>10</v>
      </c>
      <c r="I327" s="232"/>
      <c r="J327" s="233">
        <f>ROUND(I327*H327,2)</f>
        <v>0</v>
      </c>
      <c r="K327" s="229" t="s">
        <v>156</v>
      </c>
      <c r="L327" s="44"/>
      <c r="M327" s="234" t="s">
        <v>1</v>
      </c>
      <c r="N327" s="235" t="s">
        <v>38</v>
      </c>
      <c r="O327" s="91"/>
      <c r="P327" s="236">
        <f>O327*H327</f>
        <v>0</v>
      </c>
      <c r="Q327" s="236">
        <v>0.0004014</v>
      </c>
      <c r="R327" s="236">
        <f>Q327*H327</f>
        <v>0.0040140000000000002</v>
      </c>
      <c r="S327" s="236">
        <v>0</v>
      </c>
      <c r="T327" s="237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8" t="s">
        <v>157</v>
      </c>
      <c r="AT327" s="238" t="s">
        <v>152</v>
      </c>
      <c r="AU327" s="238" t="s">
        <v>82</v>
      </c>
      <c r="AY327" s="17" t="s">
        <v>150</v>
      </c>
      <c r="BE327" s="239">
        <f>IF(N327="základní",J327,0)</f>
        <v>0</v>
      </c>
      <c r="BF327" s="239">
        <f>IF(N327="snížená",J327,0)</f>
        <v>0</v>
      </c>
      <c r="BG327" s="239">
        <f>IF(N327="zákl. přenesená",J327,0)</f>
        <v>0</v>
      </c>
      <c r="BH327" s="239">
        <f>IF(N327="sníž. přenesená",J327,0)</f>
        <v>0</v>
      </c>
      <c r="BI327" s="239">
        <f>IF(N327="nulová",J327,0)</f>
        <v>0</v>
      </c>
      <c r="BJ327" s="17" t="s">
        <v>80</v>
      </c>
      <c r="BK327" s="239">
        <f>ROUND(I327*H327,2)</f>
        <v>0</v>
      </c>
      <c r="BL327" s="17" t="s">
        <v>157</v>
      </c>
      <c r="BM327" s="238" t="s">
        <v>1181</v>
      </c>
    </row>
    <row r="328" s="2" customFormat="1">
      <c r="A328" s="38"/>
      <c r="B328" s="39"/>
      <c r="C328" s="40"/>
      <c r="D328" s="240" t="s">
        <v>159</v>
      </c>
      <c r="E328" s="40"/>
      <c r="F328" s="241" t="s">
        <v>1182</v>
      </c>
      <c r="G328" s="40"/>
      <c r="H328" s="40"/>
      <c r="I328" s="242"/>
      <c r="J328" s="40"/>
      <c r="K328" s="40"/>
      <c r="L328" s="44"/>
      <c r="M328" s="243"/>
      <c r="N328" s="244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159</v>
      </c>
      <c r="AU328" s="17" t="s">
        <v>82</v>
      </c>
    </row>
    <row r="329" s="12" customFormat="1" ht="22.8" customHeight="1">
      <c r="A329" s="12"/>
      <c r="B329" s="211"/>
      <c r="C329" s="212"/>
      <c r="D329" s="213" t="s">
        <v>72</v>
      </c>
      <c r="E329" s="225" t="s">
        <v>205</v>
      </c>
      <c r="F329" s="225" t="s">
        <v>206</v>
      </c>
      <c r="G329" s="212"/>
      <c r="H329" s="212"/>
      <c r="I329" s="215"/>
      <c r="J329" s="226">
        <f>BK329</f>
        <v>0</v>
      </c>
      <c r="K329" s="212"/>
      <c r="L329" s="217"/>
      <c r="M329" s="218"/>
      <c r="N329" s="219"/>
      <c r="O329" s="219"/>
      <c r="P329" s="220">
        <f>SUM(P330:P464)</f>
        <v>0</v>
      </c>
      <c r="Q329" s="219"/>
      <c r="R329" s="220">
        <f>SUM(R330:R464)</f>
        <v>7.4506305480000004</v>
      </c>
      <c r="S329" s="219"/>
      <c r="T329" s="221">
        <f>SUM(T330:T464)</f>
        <v>18.556180999999999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22" t="s">
        <v>80</v>
      </c>
      <c r="AT329" s="223" t="s">
        <v>72</v>
      </c>
      <c r="AU329" s="223" t="s">
        <v>80</v>
      </c>
      <c r="AY329" s="222" t="s">
        <v>150</v>
      </c>
      <c r="BK329" s="224">
        <f>SUM(BK330:BK464)</f>
        <v>0</v>
      </c>
    </row>
    <row r="330" s="2" customFormat="1">
      <c r="A330" s="38"/>
      <c r="B330" s="39"/>
      <c r="C330" s="227" t="s">
        <v>743</v>
      </c>
      <c r="D330" s="227" t="s">
        <v>152</v>
      </c>
      <c r="E330" s="228" t="s">
        <v>1183</v>
      </c>
      <c r="F330" s="229" t="s">
        <v>1184</v>
      </c>
      <c r="G330" s="230" t="s">
        <v>177</v>
      </c>
      <c r="H330" s="231">
        <v>127.2</v>
      </c>
      <c r="I330" s="232"/>
      <c r="J330" s="233">
        <f>ROUND(I330*H330,2)</f>
        <v>0</v>
      </c>
      <c r="K330" s="229" t="s">
        <v>1</v>
      </c>
      <c r="L330" s="44"/>
      <c r="M330" s="234" t="s">
        <v>1</v>
      </c>
      <c r="N330" s="235" t="s">
        <v>38</v>
      </c>
      <c r="O330" s="91"/>
      <c r="P330" s="236">
        <f>O330*H330</f>
        <v>0</v>
      </c>
      <c r="Q330" s="236">
        <v>0</v>
      </c>
      <c r="R330" s="236">
        <f>Q330*H330</f>
        <v>0</v>
      </c>
      <c r="S330" s="236">
        <v>0</v>
      </c>
      <c r="T330" s="237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8" t="s">
        <v>157</v>
      </c>
      <c r="AT330" s="238" t="s">
        <v>152</v>
      </c>
      <c r="AU330" s="238" t="s">
        <v>82</v>
      </c>
      <c r="AY330" s="17" t="s">
        <v>150</v>
      </c>
      <c r="BE330" s="239">
        <f>IF(N330="základní",J330,0)</f>
        <v>0</v>
      </c>
      <c r="BF330" s="239">
        <f>IF(N330="snížená",J330,0)</f>
        <v>0</v>
      </c>
      <c r="BG330" s="239">
        <f>IF(N330="zákl. přenesená",J330,0)</f>
        <v>0</v>
      </c>
      <c r="BH330" s="239">
        <f>IF(N330="sníž. přenesená",J330,0)</f>
        <v>0</v>
      </c>
      <c r="BI330" s="239">
        <f>IF(N330="nulová",J330,0)</f>
        <v>0</v>
      </c>
      <c r="BJ330" s="17" t="s">
        <v>80</v>
      </c>
      <c r="BK330" s="239">
        <f>ROUND(I330*H330,2)</f>
        <v>0</v>
      </c>
      <c r="BL330" s="17" t="s">
        <v>157</v>
      </c>
      <c r="BM330" s="238" t="s">
        <v>1185</v>
      </c>
    </row>
    <row r="331" s="2" customFormat="1">
      <c r="A331" s="38"/>
      <c r="B331" s="39"/>
      <c r="C331" s="40"/>
      <c r="D331" s="240" t="s">
        <v>159</v>
      </c>
      <c r="E331" s="40"/>
      <c r="F331" s="241" t="s">
        <v>1184</v>
      </c>
      <c r="G331" s="40"/>
      <c r="H331" s="40"/>
      <c r="I331" s="242"/>
      <c r="J331" s="40"/>
      <c r="K331" s="40"/>
      <c r="L331" s="44"/>
      <c r="M331" s="243"/>
      <c r="N331" s="244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159</v>
      </c>
      <c r="AU331" s="17" t="s">
        <v>82</v>
      </c>
    </row>
    <row r="332" s="2" customFormat="1">
      <c r="A332" s="38"/>
      <c r="B332" s="39"/>
      <c r="C332" s="40"/>
      <c r="D332" s="240" t="s">
        <v>170</v>
      </c>
      <c r="E332" s="40"/>
      <c r="F332" s="245" t="s">
        <v>1186</v>
      </c>
      <c r="G332" s="40"/>
      <c r="H332" s="40"/>
      <c r="I332" s="242"/>
      <c r="J332" s="40"/>
      <c r="K332" s="40"/>
      <c r="L332" s="44"/>
      <c r="M332" s="243"/>
      <c r="N332" s="244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170</v>
      </c>
      <c r="AU332" s="17" t="s">
        <v>82</v>
      </c>
    </row>
    <row r="333" s="14" customFormat="1">
      <c r="A333" s="14"/>
      <c r="B333" s="256"/>
      <c r="C333" s="257"/>
      <c r="D333" s="240" t="s">
        <v>172</v>
      </c>
      <c r="E333" s="258" t="s">
        <v>1</v>
      </c>
      <c r="F333" s="259" t="s">
        <v>1187</v>
      </c>
      <c r="G333" s="257"/>
      <c r="H333" s="260">
        <v>60</v>
      </c>
      <c r="I333" s="261"/>
      <c r="J333" s="257"/>
      <c r="K333" s="257"/>
      <c r="L333" s="262"/>
      <c r="M333" s="263"/>
      <c r="N333" s="264"/>
      <c r="O333" s="264"/>
      <c r="P333" s="264"/>
      <c r="Q333" s="264"/>
      <c r="R333" s="264"/>
      <c r="S333" s="264"/>
      <c r="T333" s="26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6" t="s">
        <v>172</v>
      </c>
      <c r="AU333" s="266" t="s">
        <v>82</v>
      </c>
      <c r="AV333" s="14" t="s">
        <v>82</v>
      </c>
      <c r="AW333" s="14" t="s">
        <v>30</v>
      </c>
      <c r="AX333" s="14" t="s">
        <v>73</v>
      </c>
      <c r="AY333" s="266" t="s">
        <v>150</v>
      </c>
    </row>
    <row r="334" s="14" customFormat="1">
      <c r="A334" s="14"/>
      <c r="B334" s="256"/>
      <c r="C334" s="257"/>
      <c r="D334" s="240" t="s">
        <v>172</v>
      </c>
      <c r="E334" s="258" t="s">
        <v>1</v>
      </c>
      <c r="F334" s="259" t="s">
        <v>1188</v>
      </c>
      <c r="G334" s="257"/>
      <c r="H334" s="260">
        <v>67.200000000000003</v>
      </c>
      <c r="I334" s="261"/>
      <c r="J334" s="257"/>
      <c r="K334" s="257"/>
      <c r="L334" s="262"/>
      <c r="M334" s="263"/>
      <c r="N334" s="264"/>
      <c r="O334" s="264"/>
      <c r="P334" s="264"/>
      <c r="Q334" s="264"/>
      <c r="R334" s="264"/>
      <c r="S334" s="264"/>
      <c r="T334" s="26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6" t="s">
        <v>172</v>
      </c>
      <c r="AU334" s="266" t="s">
        <v>82</v>
      </c>
      <c r="AV334" s="14" t="s">
        <v>82</v>
      </c>
      <c r="AW334" s="14" t="s">
        <v>30</v>
      </c>
      <c r="AX334" s="14" t="s">
        <v>73</v>
      </c>
      <c r="AY334" s="266" t="s">
        <v>150</v>
      </c>
    </row>
    <row r="335" s="15" customFormat="1">
      <c r="A335" s="15"/>
      <c r="B335" s="267"/>
      <c r="C335" s="268"/>
      <c r="D335" s="240" t="s">
        <v>172</v>
      </c>
      <c r="E335" s="269" t="s">
        <v>1</v>
      </c>
      <c r="F335" s="270" t="s">
        <v>204</v>
      </c>
      <c r="G335" s="268"/>
      <c r="H335" s="271">
        <v>127.2</v>
      </c>
      <c r="I335" s="272"/>
      <c r="J335" s="268"/>
      <c r="K335" s="268"/>
      <c r="L335" s="273"/>
      <c r="M335" s="274"/>
      <c r="N335" s="275"/>
      <c r="O335" s="275"/>
      <c r="P335" s="275"/>
      <c r="Q335" s="275"/>
      <c r="R335" s="275"/>
      <c r="S335" s="275"/>
      <c r="T335" s="276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7" t="s">
        <v>172</v>
      </c>
      <c r="AU335" s="277" t="s">
        <v>82</v>
      </c>
      <c r="AV335" s="15" t="s">
        <v>157</v>
      </c>
      <c r="AW335" s="15" t="s">
        <v>30</v>
      </c>
      <c r="AX335" s="15" t="s">
        <v>80</v>
      </c>
      <c r="AY335" s="277" t="s">
        <v>150</v>
      </c>
    </row>
    <row r="336" s="2" customFormat="1" ht="16.5" customHeight="1">
      <c r="A336" s="38"/>
      <c r="B336" s="39"/>
      <c r="C336" s="227" t="s">
        <v>751</v>
      </c>
      <c r="D336" s="227" t="s">
        <v>152</v>
      </c>
      <c r="E336" s="228" t="s">
        <v>1189</v>
      </c>
      <c r="F336" s="229" t="s">
        <v>1190</v>
      </c>
      <c r="G336" s="230" t="s">
        <v>516</v>
      </c>
      <c r="H336" s="231">
        <v>4.2000000000000002</v>
      </c>
      <c r="I336" s="232"/>
      <c r="J336" s="233">
        <f>ROUND(I336*H336,2)</f>
        <v>0</v>
      </c>
      <c r="K336" s="229" t="s">
        <v>156</v>
      </c>
      <c r="L336" s="44"/>
      <c r="M336" s="234" t="s">
        <v>1</v>
      </c>
      <c r="N336" s="235" t="s">
        <v>38</v>
      </c>
      <c r="O336" s="91"/>
      <c r="P336" s="236">
        <f>O336*H336</f>
        <v>0</v>
      </c>
      <c r="Q336" s="236">
        <v>0.00058049999999999996</v>
      </c>
      <c r="R336" s="236">
        <f>Q336*H336</f>
        <v>0.0024380999999999999</v>
      </c>
      <c r="S336" s="236">
        <v>0</v>
      </c>
      <c r="T336" s="237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8" t="s">
        <v>157</v>
      </c>
      <c r="AT336" s="238" t="s">
        <v>152</v>
      </c>
      <c r="AU336" s="238" t="s">
        <v>82</v>
      </c>
      <c r="AY336" s="17" t="s">
        <v>150</v>
      </c>
      <c r="BE336" s="239">
        <f>IF(N336="základní",J336,0)</f>
        <v>0</v>
      </c>
      <c r="BF336" s="239">
        <f>IF(N336="snížená",J336,0)</f>
        <v>0</v>
      </c>
      <c r="BG336" s="239">
        <f>IF(N336="zákl. přenesená",J336,0)</f>
        <v>0</v>
      </c>
      <c r="BH336" s="239">
        <f>IF(N336="sníž. přenesená",J336,0)</f>
        <v>0</v>
      </c>
      <c r="BI336" s="239">
        <f>IF(N336="nulová",J336,0)</f>
        <v>0</v>
      </c>
      <c r="BJ336" s="17" t="s">
        <v>80</v>
      </c>
      <c r="BK336" s="239">
        <f>ROUND(I336*H336,2)</f>
        <v>0</v>
      </c>
      <c r="BL336" s="17" t="s">
        <v>157</v>
      </c>
      <c r="BM336" s="238" t="s">
        <v>1191</v>
      </c>
    </row>
    <row r="337" s="2" customFormat="1">
      <c r="A337" s="38"/>
      <c r="B337" s="39"/>
      <c r="C337" s="40"/>
      <c r="D337" s="240" t="s">
        <v>159</v>
      </c>
      <c r="E337" s="40"/>
      <c r="F337" s="241" t="s">
        <v>1192</v>
      </c>
      <c r="G337" s="40"/>
      <c r="H337" s="40"/>
      <c r="I337" s="242"/>
      <c r="J337" s="40"/>
      <c r="K337" s="40"/>
      <c r="L337" s="44"/>
      <c r="M337" s="243"/>
      <c r="N337" s="244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159</v>
      </c>
      <c r="AU337" s="17" t="s">
        <v>82</v>
      </c>
    </row>
    <row r="338" s="13" customFormat="1">
      <c r="A338" s="13"/>
      <c r="B338" s="246"/>
      <c r="C338" s="247"/>
      <c r="D338" s="240" t="s">
        <v>172</v>
      </c>
      <c r="E338" s="248" t="s">
        <v>1</v>
      </c>
      <c r="F338" s="249" t="s">
        <v>1193</v>
      </c>
      <c r="G338" s="247"/>
      <c r="H338" s="248" t="s">
        <v>1</v>
      </c>
      <c r="I338" s="250"/>
      <c r="J338" s="247"/>
      <c r="K338" s="247"/>
      <c r="L338" s="251"/>
      <c r="M338" s="252"/>
      <c r="N338" s="253"/>
      <c r="O338" s="253"/>
      <c r="P338" s="253"/>
      <c r="Q338" s="253"/>
      <c r="R338" s="253"/>
      <c r="S338" s="253"/>
      <c r="T338" s="25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5" t="s">
        <v>172</v>
      </c>
      <c r="AU338" s="255" t="s">
        <v>82</v>
      </c>
      <c r="AV338" s="13" t="s">
        <v>80</v>
      </c>
      <c r="AW338" s="13" t="s">
        <v>30</v>
      </c>
      <c r="AX338" s="13" t="s">
        <v>73</v>
      </c>
      <c r="AY338" s="255" t="s">
        <v>150</v>
      </c>
    </row>
    <row r="339" s="14" customFormat="1">
      <c r="A339" s="14"/>
      <c r="B339" s="256"/>
      <c r="C339" s="257"/>
      <c r="D339" s="240" t="s">
        <v>172</v>
      </c>
      <c r="E339" s="258" t="s">
        <v>1</v>
      </c>
      <c r="F339" s="259" t="s">
        <v>1194</v>
      </c>
      <c r="G339" s="257"/>
      <c r="H339" s="260">
        <v>4.2000000000000002</v>
      </c>
      <c r="I339" s="261"/>
      <c r="J339" s="257"/>
      <c r="K339" s="257"/>
      <c r="L339" s="262"/>
      <c r="M339" s="263"/>
      <c r="N339" s="264"/>
      <c r="O339" s="264"/>
      <c r="P339" s="264"/>
      <c r="Q339" s="264"/>
      <c r="R339" s="264"/>
      <c r="S339" s="264"/>
      <c r="T339" s="26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6" t="s">
        <v>172</v>
      </c>
      <c r="AU339" s="266" t="s">
        <v>82</v>
      </c>
      <c r="AV339" s="14" t="s">
        <v>82</v>
      </c>
      <c r="AW339" s="14" t="s">
        <v>30</v>
      </c>
      <c r="AX339" s="14" t="s">
        <v>80</v>
      </c>
      <c r="AY339" s="266" t="s">
        <v>150</v>
      </c>
    </row>
    <row r="340" s="2" customFormat="1">
      <c r="A340" s="38"/>
      <c r="B340" s="39"/>
      <c r="C340" s="227" t="s">
        <v>757</v>
      </c>
      <c r="D340" s="227" t="s">
        <v>152</v>
      </c>
      <c r="E340" s="228" t="s">
        <v>1195</v>
      </c>
      <c r="F340" s="229" t="s">
        <v>1196</v>
      </c>
      <c r="G340" s="230" t="s">
        <v>594</v>
      </c>
      <c r="H340" s="231">
        <v>60.32</v>
      </c>
      <c r="I340" s="232"/>
      <c r="J340" s="233">
        <f>ROUND(I340*H340,2)</f>
        <v>0</v>
      </c>
      <c r="K340" s="229" t="s">
        <v>156</v>
      </c>
      <c r="L340" s="44"/>
      <c r="M340" s="234" t="s">
        <v>1</v>
      </c>
      <c r="N340" s="235" t="s">
        <v>38</v>
      </c>
      <c r="O340" s="91"/>
      <c r="P340" s="236">
        <f>O340*H340</f>
        <v>0</v>
      </c>
      <c r="Q340" s="236">
        <v>0</v>
      </c>
      <c r="R340" s="236">
        <f>Q340*H340</f>
        <v>0</v>
      </c>
      <c r="S340" s="236">
        <v>0</v>
      </c>
      <c r="T340" s="237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8" t="s">
        <v>157</v>
      </c>
      <c r="AT340" s="238" t="s">
        <v>152</v>
      </c>
      <c r="AU340" s="238" t="s">
        <v>82</v>
      </c>
      <c r="AY340" s="17" t="s">
        <v>150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7" t="s">
        <v>80</v>
      </c>
      <c r="BK340" s="239">
        <f>ROUND(I340*H340,2)</f>
        <v>0</v>
      </c>
      <c r="BL340" s="17" t="s">
        <v>157</v>
      </c>
      <c r="BM340" s="238" t="s">
        <v>1197</v>
      </c>
    </row>
    <row r="341" s="2" customFormat="1">
      <c r="A341" s="38"/>
      <c r="B341" s="39"/>
      <c r="C341" s="40"/>
      <c r="D341" s="240" t="s">
        <v>159</v>
      </c>
      <c r="E341" s="40"/>
      <c r="F341" s="241" t="s">
        <v>1198</v>
      </c>
      <c r="G341" s="40"/>
      <c r="H341" s="40"/>
      <c r="I341" s="242"/>
      <c r="J341" s="40"/>
      <c r="K341" s="40"/>
      <c r="L341" s="44"/>
      <c r="M341" s="243"/>
      <c r="N341" s="244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159</v>
      </c>
      <c r="AU341" s="17" t="s">
        <v>82</v>
      </c>
    </row>
    <row r="342" s="13" customFormat="1">
      <c r="A342" s="13"/>
      <c r="B342" s="246"/>
      <c r="C342" s="247"/>
      <c r="D342" s="240" t="s">
        <v>172</v>
      </c>
      <c r="E342" s="248" t="s">
        <v>1</v>
      </c>
      <c r="F342" s="249" t="s">
        <v>1199</v>
      </c>
      <c r="G342" s="247"/>
      <c r="H342" s="248" t="s">
        <v>1</v>
      </c>
      <c r="I342" s="250"/>
      <c r="J342" s="247"/>
      <c r="K342" s="247"/>
      <c r="L342" s="251"/>
      <c r="M342" s="252"/>
      <c r="N342" s="253"/>
      <c r="O342" s="253"/>
      <c r="P342" s="253"/>
      <c r="Q342" s="253"/>
      <c r="R342" s="253"/>
      <c r="S342" s="253"/>
      <c r="T342" s="25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5" t="s">
        <v>172</v>
      </c>
      <c r="AU342" s="255" t="s">
        <v>82</v>
      </c>
      <c r="AV342" s="13" t="s">
        <v>80</v>
      </c>
      <c r="AW342" s="13" t="s">
        <v>30</v>
      </c>
      <c r="AX342" s="13" t="s">
        <v>73</v>
      </c>
      <c r="AY342" s="255" t="s">
        <v>150</v>
      </c>
    </row>
    <row r="343" s="14" customFormat="1">
      <c r="A343" s="14"/>
      <c r="B343" s="256"/>
      <c r="C343" s="257"/>
      <c r="D343" s="240" t="s">
        <v>172</v>
      </c>
      <c r="E343" s="258" t="s">
        <v>1</v>
      </c>
      <c r="F343" s="259" t="s">
        <v>1200</v>
      </c>
      <c r="G343" s="257"/>
      <c r="H343" s="260">
        <v>60.32</v>
      </c>
      <c r="I343" s="261"/>
      <c r="J343" s="257"/>
      <c r="K343" s="257"/>
      <c r="L343" s="262"/>
      <c r="M343" s="263"/>
      <c r="N343" s="264"/>
      <c r="O343" s="264"/>
      <c r="P343" s="264"/>
      <c r="Q343" s="264"/>
      <c r="R343" s="264"/>
      <c r="S343" s="264"/>
      <c r="T343" s="26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6" t="s">
        <v>172</v>
      </c>
      <c r="AU343" s="266" t="s">
        <v>82</v>
      </c>
      <c r="AV343" s="14" t="s">
        <v>82</v>
      </c>
      <c r="AW343" s="14" t="s">
        <v>30</v>
      </c>
      <c r="AX343" s="14" t="s">
        <v>80</v>
      </c>
      <c r="AY343" s="266" t="s">
        <v>150</v>
      </c>
    </row>
    <row r="344" s="2" customFormat="1" ht="21.75" customHeight="1">
      <c r="A344" s="38"/>
      <c r="B344" s="39"/>
      <c r="C344" s="278" t="s">
        <v>765</v>
      </c>
      <c r="D344" s="278" t="s">
        <v>268</v>
      </c>
      <c r="E344" s="279" t="s">
        <v>1201</v>
      </c>
      <c r="F344" s="280" t="s">
        <v>1202</v>
      </c>
      <c r="G344" s="281" t="s">
        <v>184</v>
      </c>
      <c r="H344" s="282">
        <v>0.059999999999999998</v>
      </c>
      <c r="I344" s="283"/>
      <c r="J344" s="284">
        <f>ROUND(I344*H344,2)</f>
        <v>0</v>
      </c>
      <c r="K344" s="280" t="s">
        <v>156</v>
      </c>
      <c r="L344" s="285"/>
      <c r="M344" s="286" t="s">
        <v>1</v>
      </c>
      <c r="N344" s="287" t="s">
        <v>38</v>
      </c>
      <c r="O344" s="91"/>
      <c r="P344" s="236">
        <f>O344*H344</f>
        <v>0</v>
      </c>
      <c r="Q344" s="236">
        <v>1</v>
      </c>
      <c r="R344" s="236">
        <f>Q344*H344</f>
        <v>0.059999999999999998</v>
      </c>
      <c r="S344" s="236">
        <v>0</v>
      </c>
      <c r="T344" s="237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8" t="s">
        <v>213</v>
      </c>
      <c r="AT344" s="238" t="s">
        <v>268</v>
      </c>
      <c r="AU344" s="238" t="s">
        <v>82</v>
      </c>
      <c r="AY344" s="17" t="s">
        <v>150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7" t="s">
        <v>80</v>
      </c>
      <c r="BK344" s="239">
        <f>ROUND(I344*H344,2)</f>
        <v>0</v>
      </c>
      <c r="BL344" s="17" t="s">
        <v>157</v>
      </c>
      <c r="BM344" s="238" t="s">
        <v>1203</v>
      </c>
    </row>
    <row r="345" s="2" customFormat="1">
      <c r="A345" s="38"/>
      <c r="B345" s="39"/>
      <c r="C345" s="40"/>
      <c r="D345" s="240" t="s">
        <v>159</v>
      </c>
      <c r="E345" s="40"/>
      <c r="F345" s="241" t="s">
        <v>1202</v>
      </c>
      <c r="G345" s="40"/>
      <c r="H345" s="40"/>
      <c r="I345" s="242"/>
      <c r="J345" s="40"/>
      <c r="K345" s="40"/>
      <c r="L345" s="44"/>
      <c r="M345" s="243"/>
      <c r="N345" s="244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159</v>
      </c>
      <c r="AU345" s="17" t="s">
        <v>82</v>
      </c>
    </row>
    <row r="346" s="2" customFormat="1">
      <c r="A346" s="38"/>
      <c r="B346" s="39"/>
      <c r="C346" s="40"/>
      <c r="D346" s="240" t="s">
        <v>170</v>
      </c>
      <c r="E346" s="40"/>
      <c r="F346" s="245" t="s">
        <v>1204</v>
      </c>
      <c r="G346" s="40"/>
      <c r="H346" s="40"/>
      <c r="I346" s="242"/>
      <c r="J346" s="40"/>
      <c r="K346" s="40"/>
      <c r="L346" s="44"/>
      <c r="M346" s="243"/>
      <c r="N346" s="244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170</v>
      </c>
      <c r="AU346" s="17" t="s">
        <v>82</v>
      </c>
    </row>
    <row r="347" s="13" customFormat="1">
      <c r="A347" s="13"/>
      <c r="B347" s="246"/>
      <c r="C347" s="247"/>
      <c r="D347" s="240" t="s">
        <v>172</v>
      </c>
      <c r="E347" s="248" t="s">
        <v>1</v>
      </c>
      <c r="F347" s="249" t="s">
        <v>1199</v>
      </c>
      <c r="G347" s="247"/>
      <c r="H347" s="248" t="s">
        <v>1</v>
      </c>
      <c r="I347" s="250"/>
      <c r="J347" s="247"/>
      <c r="K347" s="247"/>
      <c r="L347" s="251"/>
      <c r="M347" s="252"/>
      <c r="N347" s="253"/>
      <c r="O347" s="253"/>
      <c r="P347" s="253"/>
      <c r="Q347" s="253"/>
      <c r="R347" s="253"/>
      <c r="S347" s="253"/>
      <c r="T347" s="25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5" t="s">
        <v>172</v>
      </c>
      <c r="AU347" s="255" t="s">
        <v>82</v>
      </c>
      <c r="AV347" s="13" t="s">
        <v>80</v>
      </c>
      <c r="AW347" s="13" t="s">
        <v>30</v>
      </c>
      <c r="AX347" s="13" t="s">
        <v>73</v>
      </c>
      <c r="AY347" s="255" t="s">
        <v>150</v>
      </c>
    </row>
    <row r="348" s="14" customFormat="1">
      <c r="A348" s="14"/>
      <c r="B348" s="256"/>
      <c r="C348" s="257"/>
      <c r="D348" s="240" t="s">
        <v>172</v>
      </c>
      <c r="E348" s="258" t="s">
        <v>1</v>
      </c>
      <c r="F348" s="259" t="s">
        <v>1205</v>
      </c>
      <c r="G348" s="257"/>
      <c r="H348" s="260">
        <v>0.059999999999999998</v>
      </c>
      <c r="I348" s="261"/>
      <c r="J348" s="257"/>
      <c r="K348" s="257"/>
      <c r="L348" s="262"/>
      <c r="M348" s="263"/>
      <c r="N348" s="264"/>
      <c r="O348" s="264"/>
      <c r="P348" s="264"/>
      <c r="Q348" s="264"/>
      <c r="R348" s="264"/>
      <c r="S348" s="264"/>
      <c r="T348" s="26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6" t="s">
        <v>172</v>
      </c>
      <c r="AU348" s="266" t="s">
        <v>82</v>
      </c>
      <c r="AV348" s="14" t="s">
        <v>82</v>
      </c>
      <c r="AW348" s="14" t="s">
        <v>30</v>
      </c>
      <c r="AX348" s="14" t="s">
        <v>80</v>
      </c>
      <c r="AY348" s="266" t="s">
        <v>150</v>
      </c>
    </row>
    <row r="349" s="2" customFormat="1">
      <c r="A349" s="38"/>
      <c r="B349" s="39"/>
      <c r="C349" s="227" t="s">
        <v>772</v>
      </c>
      <c r="D349" s="227" t="s">
        <v>152</v>
      </c>
      <c r="E349" s="228" t="s">
        <v>1206</v>
      </c>
      <c r="F349" s="229" t="s">
        <v>1207</v>
      </c>
      <c r="G349" s="230" t="s">
        <v>594</v>
      </c>
      <c r="H349" s="231">
        <v>60.32</v>
      </c>
      <c r="I349" s="232"/>
      <c r="J349" s="233">
        <f>ROUND(I349*H349,2)</f>
        <v>0</v>
      </c>
      <c r="K349" s="229" t="s">
        <v>156</v>
      </c>
      <c r="L349" s="44"/>
      <c r="M349" s="234" t="s">
        <v>1</v>
      </c>
      <c r="N349" s="235" t="s">
        <v>38</v>
      </c>
      <c r="O349" s="91"/>
      <c r="P349" s="236">
        <f>O349*H349</f>
        <v>0</v>
      </c>
      <c r="Q349" s="236">
        <v>1.95E-05</v>
      </c>
      <c r="R349" s="236">
        <f>Q349*H349</f>
        <v>0.0011762400000000001</v>
      </c>
      <c r="S349" s="236">
        <v>0</v>
      </c>
      <c r="T349" s="237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8" t="s">
        <v>157</v>
      </c>
      <c r="AT349" s="238" t="s">
        <v>152</v>
      </c>
      <c r="AU349" s="238" t="s">
        <v>82</v>
      </c>
      <c r="AY349" s="17" t="s">
        <v>150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7" t="s">
        <v>80</v>
      </c>
      <c r="BK349" s="239">
        <f>ROUND(I349*H349,2)</f>
        <v>0</v>
      </c>
      <c r="BL349" s="17" t="s">
        <v>157</v>
      </c>
      <c r="BM349" s="238" t="s">
        <v>1208</v>
      </c>
    </row>
    <row r="350" s="2" customFormat="1">
      <c r="A350" s="38"/>
      <c r="B350" s="39"/>
      <c r="C350" s="40"/>
      <c r="D350" s="240" t="s">
        <v>159</v>
      </c>
      <c r="E350" s="40"/>
      <c r="F350" s="241" t="s">
        <v>1209</v>
      </c>
      <c r="G350" s="40"/>
      <c r="H350" s="40"/>
      <c r="I350" s="242"/>
      <c r="J350" s="40"/>
      <c r="K350" s="40"/>
      <c r="L350" s="44"/>
      <c r="M350" s="243"/>
      <c r="N350" s="244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159</v>
      </c>
      <c r="AU350" s="17" t="s">
        <v>82</v>
      </c>
    </row>
    <row r="351" s="2" customFormat="1">
      <c r="A351" s="38"/>
      <c r="B351" s="39"/>
      <c r="C351" s="40"/>
      <c r="D351" s="240" t="s">
        <v>170</v>
      </c>
      <c r="E351" s="40"/>
      <c r="F351" s="245" t="s">
        <v>1210</v>
      </c>
      <c r="G351" s="40"/>
      <c r="H351" s="40"/>
      <c r="I351" s="242"/>
      <c r="J351" s="40"/>
      <c r="K351" s="40"/>
      <c r="L351" s="44"/>
      <c r="M351" s="243"/>
      <c r="N351" s="244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170</v>
      </c>
      <c r="AU351" s="17" t="s">
        <v>82</v>
      </c>
    </row>
    <row r="352" s="13" customFormat="1">
      <c r="A352" s="13"/>
      <c r="B352" s="246"/>
      <c r="C352" s="247"/>
      <c r="D352" s="240" t="s">
        <v>172</v>
      </c>
      <c r="E352" s="248" t="s">
        <v>1</v>
      </c>
      <c r="F352" s="249" t="s">
        <v>1199</v>
      </c>
      <c r="G352" s="247"/>
      <c r="H352" s="248" t="s">
        <v>1</v>
      </c>
      <c r="I352" s="250"/>
      <c r="J352" s="247"/>
      <c r="K352" s="247"/>
      <c r="L352" s="251"/>
      <c r="M352" s="252"/>
      <c r="N352" s="253"/>
      <c r="O352" s="253"/>
      <c r="P352" s="253"/>
      <c r="Q352" s="253"/>
      <c r="R352" s="253"/>
      <c r="S352" s="253"/>
      <c r="T352" s="25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5" t="s">
        <v>172</v>
      </c>
      <c r="AU352" s="255" t="s">
        <v>82</v>
      </c>
      <c r="AV352" s="13" t="s">
        <v>80</v>
      </c>
      <c r="AW352" s="13" t="s">
        <v>30</v>
      </c>
      <c r="AX352" s="13" t="s">
        <v>73</v>
      </c>
      <c r="AY352" s="255" t="s">
        <v>150</v>
      </c>
    </row>
    <row r="353" s="14" customFormat="1">
      <c r="A353" s="14"/>
      <c r="B353" s="256"/>
      <c r="C353" s="257"/>
      <c r="D353" s="240" t="s">
        <v>172</v>
      </c>
      <c r="E353" s="258" t="s">
        <v>1</v>
      </c>
      <c r="F353" s="259" t="s">
        <v>1200</v>
      </c>
      <c r="G353" s="257"/>
      <c r="H353" s="260">
        <v>60.32</v>
      </c>
      <c r="I353" s="261"/>
      <c r="J353" s="257"/>
      <c r="K353" s="257"/>
      <c r="L353" s="262"/>
      <c r="M353" s="263"/>
      <c r="N353" s="264"/>
      <c r="O353" s="264"/>
      <c r="P353" s="264"/>
      <c r="Q353" s="264"/>
      <c r="R353" s="264"/>
      <c r="S353" s="264"/>
      <c r="T353" s="265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6" t="s">
        <v>172</v>
      </c>
      <c r="AU353" s="266" t="s">
        <v>82</v>
      </c>
      <c r="AV353" s="14" t="s">
        <v>82</v>
      </c>
      <c r="AW353" s="14" t="s">
        <v>30</v>
      </c>
      <c r="AX353" s="14" t="s">
        <v>80</v>
      </c>
      <c r="AY353" s="266" t="s">
        <v>150</v>
      </c>
    </row>
    <row r="354" s="2" customFormat="1">
      <c r="A354" s="38"/>
      <c r="B354" s="39"/>
      <c r="C354" s="227" t="s">
        <v>789</v>
      </c>
      <c r="D354" s="227" t="s">
        <v>152</v>
      </c>
      <c r="E354" s="228" t="s">
        <v>1211</v>
      </c>
      <c r="F354" s="229" t="s">
        <v>1212</v>
      </c>
      <c r="G354" s="230" t="s">
        <v>167</v>
      </c>
      <c r="H354" s="231">
        <v>7.04</v>
      </c>
      <c r="I354" s="232"/>
      <c r="J354" s="233">
        <f>ROUND(I354*H354,2)</f>
        <v>0</v>
      </c>
      <c r="K354" s="229" t="s">
        <v>156</v>
      </c>
      <c r="L354" s="44"/>
      <c r="M354" s="234" t="s">
        <v>1</v>
      </c>
      <c r="N354" s="235" t="s">
        <v>38</v>
      </c>
      <c r="O354" s="91"/>
      <c r="P354" s="236">
        <f>O354*H354</f>
        <v>0</v>
      </c>
      <c r="Q354" s="236">
        <v>0</v>
      </c>
      <c r="R354" s="236">
        <f>Q354*H354</f>
        <v>0</v>
      </c>
      <c r="S354" s="236">
        <v>1.8</v>
      </c>
      <c r="T354" s="237">
        <f>S354*H354</f>
        <v>12.672000000000001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8" t="s">
        <v>157</v>
      </c>
      <c r="AT354" s="238" t="s">
        <v>152</v>
      </c>
      <c r="AU354" s="238" t="s">
        <v>82</v>
      </c>
      <c r="AY354" s="17" t="s">
        <v>150</v>
      </c>
      <c r="BE354" s="239">
        <f>IF(N354="základní",J354,0)</f>
        <v>0</v>
      </c>
      <c r="BF354" s="239">
        <f>IF(N354="snížená",J354,0)</f>
        <v>0</v>
      </c>
      <c r="BG354" s="239">
        <f>IF(N354="zákl. přenesená",J354,0)</f>
        <v>0</v>
      </c>
      <c r="BH354" s="239">
        <f>IF(N354="sníž. přenesená",J354,0)</f>
        <v>0</v>
      </c>
      <c r="BI354" s="239">
        <f>IF(N354="nulová",J354,0)</f>
        <v>0</v>
      </c>
      <c r="BJ354" s="17" t="s">
        <v>80</v>
      </c>
      <c r="BK354" s="239">
        <f>ROUND(I354*H354,2)</f>
        <v>0</v>
      </c>
      <c r="BL354" s="17" t="s">
        <v>157</v>
      </c>
      <c r="BM354" s="238" t="s">
        <v>1213</v>
      </c>
    </row>
    <row r="355" s="2" customFormat="1">
      <c r="A355" s="38"/>
      <c r="B355" s="39"/>
      <c r="C355" s="40"/>
      <c r="D355" s="240" t="s">
        <v>159</v>
      </c>
      <c r="E355" s="40"/>
      <c r="F355" s="241" t="s">
        <v>1212</v>
      </c>
      <c r="G355" s="40"/>
      <c r="H355" s="40"/>
      <c r="I355" s="242"/>
      <c r="J355" s="40"/>
      <c r="K355" s="40"/>
      <c r="L355" s="44"/>
      <c r="M355" s="243"/>
      <c r="N355" s="244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159</v>
      </c>
      <c r="AU355" s="17" t="s">
        <v>82</v>
      </c>
    </row>
    <row r="356" s="13" customFormat="1">
      <c r="A356" s="13"/>
      <c r="B356" s="246"/>
      <c r="C356" s="247"/>
      <c r="D356" s="240" t="s">
        <v>172</v>
      </c>
      <c r="E356" s="248" t="s">
        <v>1</v>
      </c>
      <c r="F356" s="249" t="s">
        <v>1214</v>
      </c>
      <c r="G356" s="247"/>
      <c r="H356" s="248" t="s">
        <v>1</v>
      </c>
      <c r="I356" s="250"/>
      <c r="J356" s="247"/>
      <c r="K356" s="247"/>
      <c r="L356" s="251"/>
      <c r="M356" s="252"/>
      <c r="N356" s="253"/>
      <c r="O356" s="253"/>
      <c r="P356" s="253"/>
      <c r="Q356" s="253"/>
      <c r="R356" s="253"/>
      <c r="S356" s="253"/>
      <c r="T356" s="25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5" t="s">
        <v>172</v>
      </c>
      <c r="AU356" s="255" t="s">
        <v>82</v>
      </c>
      <c r="AV356" s="13" t="s">
        <v>80</v>
      </c>
      <c r="AW356" s="13" t="s">
        <v>30</v>
      </c>
      <c r="AX356" s="13" t="s">
        <v>73</v>
      </c>
      <c r="AY356" s="255" t="s">
        <v>150</v>
      </c>
    </row>
    <row r="357" s="14" customFormat="1">
      <c r="A357" s="14"/>
      <c r="B357" s="256"/>
      <c r="C357" s="257"/>
      <c r="D357" s="240" t="s">
        <v>172</v>
      </c>
      <c r="E357" s="258" t="s">
        <v>1</v>
      </c>
      <c r="F357" s="259" t="s">
        <v>1215</v>
      </c>
      <c r="G357" s="257"/>
      <c r="H357" s="260">
        <v>7.04</v>
      </c>
      <c r="I357" s="261"/>
      <c r="J357" s="257"/>
      <c r="K357" s="257"/>
      <c r="L357" s="262"/>
      <c r="M357" s="263"/>
      <c r="N357" s="264"/>
      <c r="O357" s="264"/>
      <c r="P357" s="264"/>
      <c r="Q357" s="264"/>
      <c r="R357" s="264"/>
      <c r="S357" s="264"/>
      <c r="T357" s="26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6" t="s">
        <v>172</v>
      </c>
      <c r="AU357" s="266" t="s">
        <v>82</v>
      </c>
      <c r="AV357" s="14" t="s">
        <v>82</v>
      </c>
      <c r="AW357" s="14" t="s">
        <v>30</v>
      </c>
      <c r="AX357" s="14" t="s">
        <v>80</v>
      </c>
      <c r="AY357" s="266" t="s">
        <v>150</v>
      </c>
    </row>
    <row r="358" s="2" customFormat="1" ht="21.75" customHeight="1">
      <c r="A358" s="38"/>
      <c r="B358" s="39"/>
      <c r="C358" s="227" t="s">
        <v>797</v>
      </c>
      <c r="D358" s="227" t="s">
        <v>152</v>
      </c>
      <c r="E358" s="228" t="s">
        <v>1216</v>
      </c>
      <c r="F358" s="229" t="s">
        <v>1217</v>
      </c>
      <c r="G358" s="230" t="s">
        <v>155</v>
      </c>
      <c r="H358" s="231">
        <v>4</v>
      </c>
      <c r="I358" s="232"/>
      <c r="J358" s="233">
        <f>ROUND(I358*H358,2)</f>
        <v>0</v>
      </c>
      <c r="K358" s="229" t="s">
        <v>156</v>
      </c>
      <c r="L358" s="44"/>
      <c r="M358" s="234" t="s">
        <v>1</v>
      </c>
      <c r="N358" s="235" t="s">
        <v>38</v>
      </c>
      <c r="O358" s="91"/>
      <c r="P358" s="236">
        <f>O358*H358</f>
        <v>0</v>
      </c>
      <c r="Q358" s="236">
        <v>6.0000000000000002E-05</v>
      </c>
      <c r="R358" s="236">
        <f>Q358*H358</f>
        <v>0.00024000000000000001</v>
      </c>
      <c r="S358" s="236">
        <v>0</v>
      </c>
      <c r="T358" s="237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8" t="s">
        <v>157</v>
      </c>
      <c r="AT358" s="238" t="s">
        <v>152</v>
      </c>
      <c r="AU358" s="238" t="s">
        <v>82</v>
      </c>
      <c r="AY358" s="17" t="s">
        <v>150</v>
      </c>
      <c r="BE358" s="239">
        <f>IF(N358="základní",J358,0)</f>
        <v>0</v>
      </c>
      <c r="BF358" s="239">
        <f>IF(N358="snížená",J358,0)</f>
        <v>0</v>
      </c>
      <c r="BG358" s="239">
        <f>IF(N358="zákl. přenesená",J358,0)</f>
        <v>0</v>
      </c>
      <c r="BH358" s="239">
        <f>IF(N358="sníž. přenesená",J358,0)</f>
        <v>0</v>
      </c>
      <c r="BI358" s="239">
        <f>IF(N358="nulová",J358,0)</f>
        <v>0</v>
      </c>
      <c r="BJ358" s="17" t="s">
        <v>80</v>
      </c>
      <c r="BK358" s="239">
        <f>ROUND(I358*H358,2)</f>
        <v>0</v>
      </c>
      <c r="BL358" s="17" t="s">
        <v>157</v>
      </c>
      <c r="BM358" s="238" t="s">
        <v>1218</v>
      </c>
    </row>
    <row r="359" s="2" customFormat="1">
      <c r="A359" s="38"/>
      <c r="B359" s="39"/>
      <c r="C359" s="40"/>
      <c r="D359" s="240" t="s">
        <v>159</v>
      </c>
      <c r="E359" s="40"/>
      <c r="F359" s="241" t="s">
        <v>1219</v>
      </c>
      <c r="G359" s="40"/>
      <c r="H359" s="40"/>
      <c r="I359" s="242"/>
      <c r="J359" s="40"/>
      <c r="K359" s="40"/>
      <c r="L359" s="44"/>
      <c r="M359" s="243"/>
      <c r="N359" s="244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159</v>
      </c>
      <c r="AU359" s="17" t="s">
        <v>82</v>
      </c>
    </row>
    <row r="360" s="2" customFormat="1">
      <c r="A360" s="38"/>
      <c r="B360" s="39"/>
      <c r="C360" s="227" t="s">
        <v>804</v>
      </c>
      <c r="D360" s="227" t="s">
        <v>152</v>
      </c>
      <c r="E360" s="228" t="s">
        <v>1220</v>
      </c>
      <c r="F360" s="229" t="s">
        <v>1221</v>
      </c>
      <c r="G360" s="230" t="s">
        <v>155</v>
      </c>
      <c r="H360" s="231">
        <v>4</v>
      </c>
      <c r="I360" s="232"/>
      <c r="J360" s="233">
        <f>ROUND(I360*H360,2)</f>
        <v>0</v>
      </c>
      <c r="K360" s="229" t="s">
        <v>156</v>
      </c>
      <c r="L360" s="44"/>
      <c r="M360" s="234" t="s">
        <v>1</v>
      </c>
      <c r="N360" s="235" t="s">
        <v>38</v>
      </c>
      <c r="O360" s="91"/>
      <c r="P360" s="236">
        <f>O360*H360</f>
        <v>0</v>
      </c>
      <c r="Q360" s="236">
        <v>0.36965999999999999</v>
      </c>
      <c r="R360" s="236">
        <f>Q360*H360</f>
        <v>1.47864</v>
      </c>
      <c r="S360" s="236">
        <v>0</v>
      </c>
      <c r="T360" s="237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8" t="s">
        <v>157</v>
      </c>
      <c r="AT360" s="238" t="s">
        <v>152</v>
      </c>
      <c r="AU360" s="238" t="s">
        <v>82</v>
      </c>
      <c r="AY360" s="17" t="s">
        <v>150</v>
      </c>
      <c r="BE360" s="239">
        <f>IF(N360="základní",J360,0)</f>
        <v>0</v>
      </c>
      <c r="BF360" s="239">
        <f>IF(N360="snížená",J360,0)</f>
        <v>0</v>
      </c>
      <c r="BG360" s="239">
        <f>IF(N360="zákl. přenesená",J360,0)</f>
        <v>0</v>
      </c>
      <c r="BH360" s="239">
        <f>IF(N360="sníž. přenesená",J360,0)</f>
        <v>0</v>
      </c>
      <c r="BI360" s="239">
        <f>IF(N360="nulová",J360,0)</f>
        <v>0</v>
      </c>
      <c r="BJ360" s="17" t="s">
        <v>80</v>
      </c>
      <c r="BK360" s="239">
        <f>ROUND(I360*H360,2)</f>
        <v>0</v>
      </c>
      <c r="BL360" s="17" t="s">
        <v>157</v>
      </c>
      <c r="BM360" s="238" t="s">
        <v>1222</v>
      </c>
    </row>
    <row r="361" s="2" customFormat="1">
      <c r="A361" s="38"/>
      <c r="B361" s="39"/>
      <c r="C361" s="40"/>
      <c r="D361" s="240" t="s">
        <v>159</v>
      </c>
      <c r="E361" s="40"/>
      <c r="F361" s="241" t="s">
        <v>1223</v>
      </c>
      <c r="G361" s="40"/>
      <c r="H361" s="40"/>
      <c r="I361" s="242"/>
      <c r="J361" s="40"/>
      <c r="K361" s="40"/>
      <c r="L361" s="44"/>
      <c r="M361" s="243"/>
      <c r="N361" s="244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159</v>
      </c>
      <c r="AU361" s="17" t="s">
        <v>82</v>
      </c>
    </row>
    <row r="362" s="2" customFormat="1">
      <c r="A362" s="38"/>
      <c r="B362" s="39"/>
      <c r="C362" s="227" t="s">
        <v>806</v>
      </c>
      <c r="D362" s="227" t="s">
        <v>152</v>
      </c>
      <c r="E362" s="228" t="s">
        <v>1224</v>
      </c>
      <c r="F362" s="229" t="s">
        <v>1225</v>
      </c>
      <c r="G362" s="230" t="s">
        <v>167</v>
      </c>
      <c r="H362" s="231">
        <v>120</v>
      </c>
      <c r="I362" s="232"/>
      <c r="J362" s="233">
        <f>ROUND(I362*H362,2)</f>
        <v>0</v>
      </c>
      <c r="K362" s="229" t="s">
        <v>156</v>
      </c>
      <c r="L362" s="44"/>
      <c r="M362" s="234" t="s">
        <v>1</v>
      </c>
      <c r="N362" s="235" t="s">
        <v>38</v>
      </c>
      <c r="O362" s="91"/>
      <c r="P362" s="236">
        <f>O362*H362</f>
        <v>0</v>
      </c>
      <c r="Q362" s="236">
        <v>0</v>
      </c>
      <c r="R362" s="236">
        <f>Q362*H362</f>
        <v>0</v>
      </c>
      <c r="S362" s="236">
        <v>0</v>
      </c>
      <c r="T362" s="237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8" t="s">
        <v>157</v>
      </c>
      <c r="AT362" s="238" t="s">
        <v>152</v>
      </c>
      <c r="AU362" s="238" t="s">
        <v>82</v>
      </c>
      <c r="AY362" s="17" t="s">
        <v>150</v>
      </c>
      <c r="BE362" s="239">
        <f>IF(N362="základní",J362,0)</f>
        <v>0</v>
      </c>
      <c r="BF362" s="239">
        <f>IF(N362="snížená",J362,0)</f>
        <v>0</v>
      </c>
      <c r="BG362" s="239">
        <f>IF(N362="zákl. přenesená",J362,0)</f>
        <v>0</v>
      </c>
      <c r="BH362" s="239">
        <f>IF(N362="sníž. přenesená",J362,0)</f>
        <v>0</v>
      </c>
      <c r="BI362" s="239">
        <f>IF(N362="nulová",J362,0)</f>
        <v>0</v>
      </c>
      <c r="BJ362" s="17" t="s">
        <v>80</v>
      </c>
      <c r="BK362" s="239">
        <f>ROUND(I362*H362,2)</f>
        <v>0</v>
      </c>
      <c r="BL362" s="17" t="s">
        <v>157</v>
      </c>
      <c r="BM362" s="238" t="s">
        <v>1226</v>
      </c>
    </row>
    <row r="363" s="2" customFormat="1">
      <c r="A363" s="38"/>
      <c r="B363" s="39"/>
      <c r="C363" s="40"/>
      <c r="D363" s="240" t="s">
        <v>159</v>
      </c>
      <c r="E363" s="40"/>
      <c r="F363" s="241" t="s">
        <v>1227</v>
      </c>
      <c r="G363" s="40"/>
      <c r="H363" s="40"/>
      <c r="I363" s="242"/>
      <c r="J363" s="40"/>
      <c r="K363" s="40"/>
      <c r="L363" s="44"/>
      <c r="M363" s="243"/>
      <c r="N363" s="244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159</v>
      </c>
      <c r="AU363" s="17" t="s">
        <v>82</v>
      </c>
    </row>
    <row r="364" s="14" customFormat="1">
      <c r="A364" s="14"/>
      <c r="B364" s="256"/>
      <c r="C364" s="257"/>
      <c r="D364" s="240" t="s">
        <v>172</v>
      </c>
      <c r="E364" s="258" t="s">
        <v>1</v>
      </c>
      <c r="F364" s="259" t="s">
        <v>1228</v>
      </c>
      <c r="G364" s="257"/>
      <c r="H364" s="260">
        <v>120</v>
      </c>
      <c r="I364" s="261"/>
      <c r="J364" s="257"/>
      <c r="K364" s="257"/>
      <c r="L364" s="262"/>
      <c r="M364" s="263"/>
      <c r="N364" s="264"/>
      <c r="O364" s="264"/>
      <c r="P364" s="264"/>
      <c r="Q364" s="264"/>
      <c r="R364" s="264"/>
      <c r="S364" s="264"/>
      <c r="T364" s="26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6" t="s">
        <v>172</v>
      </c>
      <c r="AU364" s="266" t="s">
        <v>82</v>
      </c>
      <c r="AV364" s="14" t="s">
        <v>82</v>
      </c>
      <c r="AW364" s="14" t="s">
        <v>30</v>
      </c>
      <c r="AX364" s="14" t="s">
        <v>80</v>
      </c>
      <c r="AY364" s="266" t="s">
        <v>150</v>
      </c>
    </row>
    <row r="365" s="2" customFormat="1" ht="33" customHeight="1">
      <c r="A365" s="38"/>
      <c r="B365" s="39"/>
      <c r="C365" s="227" t="s">
        <v>811</v>
      </c>
      <c r="D365" s="227" t="s">
        <v>152</v>
      </c>
      <c r="E365" s="228" t="s">
        <v>1229</v>
      </c>
      <c r="F365" s="229" t="s">
        <v>1230</v>
      </c>
      <c r="G365" s="230" t="s">
        <v>167</v>
      </c>
      <c r="H365" s="231">
        <v>3600</v>
      </c>
      <c r="I365" s="232"/>
      <c r="J365" s="233">
        <f>ROUND(I365*H365,2)</f>
        <v>0</v>
      </c>
      <c r="K365" s="229" t="s">
        <v>156</v>
      </c>
      <c r="L365" s="44"/>
      <c r="M365" s="234" t="s">
        <v>1</v>
      </c>
      <c r="N365" s="235" t="s">
        <v>38</v>
      </c>
      <c r="O365" s="91"/>
      <c r="P365" s="236">
        <f>O365*H365</f>
        <v>0</v>
      </c>
      <c r="Q365" s="236">
        <v>0</v>
      </c>
      <c r="R365" s="236">
        <f>Q365*H365</f>
        <v>0</v>
      </c>
      <c r="S365" s="236">
        <v>0</v>
      </c>
      <c r="T365" s="237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8" t="s">
        <v>157</v>
      </c>
      <c r="AT365" s="238" t="s">
        <v>152</v>
      </c>
      <c r="AU365" s="238" t="s">
        <v>82</v>
      </c>
      <c r="AY365" s="17" t="s">
        <v>150</v>
      </c>
      <c r="BE365" s="239">
        <f>IF(N365="základní",J365,0)</f>
        <v>0</v>
      </c>
      <c r="BF365" s="239">
        <f>IF(N365="snížená",J365,0)</f>
        <v>0</v>
      </c>
      <c r="BG365" s="239">
        <f>IF(N365="zákl. přenesená",J365,0)</f>
        <v>0</v>
      </c>
      <c r="BH365" s="239">
        <f>IF(N365="sníž. přenesená",J365,0)</f>
        <v>0</v>
      </c>
      <c r="BI365" s="239">
        <f>IF(N365="nulová",J365,0)</f>
        <v>0</v>
      </c>
      <c r="BJ365" s="17" t="s">
        <v>80</v>
      </c>
      <c r="BK365" s="239">
        <f>ROUND(I365*H365,2)</f>
        <v>0</v>
      </c>
      <c r="BL365" s="17" t="s">
        <v>157</v>
      </c>
      <c r="BM365" s="238" t="s">
        <v>1231</v>
      </c>
    </row>
    <row r="366" s="2" customFormat="1">
      <c r="A366" s="38"/>
      <c r="B366" s="39"/>
      <c r="C366" s="40"/>
      <c r="D366" s="240" t="s">
        <v>159</v>
      </c>
      <c r="E366" s="40"/>
      <c r="F366" s="241" t="s">
        <v>1232</v>
      </c>
      <c r="G366" s="40"/>
      <c r="H366" s="40"/>
      <c r="I366" s="242"/>
      <c r="J366" s="40"/>
      <c r="K366" s="40"/>
      <c r="L366" s="44"/>
      <c r="M366" s="243"/>
      <c r="N366" s="244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159</v>
      </c>
      <c r="AU366" s="17" t="s">
        <v>82</v>
      </c>
    </row>
    <row r="367" s="14" customFormat="1">
      <c r="A367" s="14"/>
      <c r="B367" s="256"/>
      <c r="C367" s="257"/>
      <c r="D367" s="240" t="s">
        <v>172</v>
      </c>
      <c r="E367" s="258" t="s">
        <v>1</v>
      </c>
      <c r="F367" s="259" t="s">
        <v>1233</v>
      </c>
      <c r="G367" s="257"/>
      <c r="H367" s="260">
        <v>3600</v>
      </c>
      <c r="I367" s="261"/>
      <c r="J367" s="257"/>
      <c r="K367" s="257"/>
      <c r="L367" s="262"/>
      <c r="M367" s="263"/>
      <c r="N367" s="264"/>
      <c r="O367" s="264"/>
      <c r="P367" s="264"/>
      <c r="Q367" s="264"/>
      <c r="R367" s="264"/>
      <c r="S367" s="264"/>
      <c r="T367" s="26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6" t="s">
        <v>172</v>
      </c>
      <c r="AU367" s="266" t="s">
        <v>82</v>
      </c>
      <c r="AV367" s="14" t="s">
        <v>82</v>
      </c>
      <c r="AW367" s="14" t="s">
        <v>30</v>
      </c>
      <c r="AX367" s="14" t="s">
        <v>80</v>
      </c>
      <c r="AY367" s="266" t="s">
        <v>150</v>
      </c>
    </row>
    <row r="368" s="2" customFormat="1">
      <c r="A368" s="38"/>
      <c r="B368" s="39"/>
      <c r="C368" s="227" t="s">
        <v>813</v>
      </c>
      <c r="D368" s="227" t="s">
        <v>152</v>
      </c>
      <c r="E368" s="228" t="s">
        <v>1234</v>
      </c>
      <c r="F368" s="229" t="s">
        <v>1235</v>
      </c>
      <c r="G368" s="230" t="s">
        <v>167</v>
      </c>
      <c r="H368" s="231">
        <v>120</v>
      </c>
      <c r="I368" s="232"/>
      <c r="J368" s="233">
        <f>ROUND(I368*H368,2)</f>
        <v>0</v>
      </c>
      <c r="K368" s="229" t="s">
        <v>156</v>
      </c>
      <c r="L368" s="44"/>
      <c r="M368" s="234" t="s">
        <v>1</v>
      </c>
      <c r="N368" s="235" t="s">
        <v>38</v>
      </c>
      <c r="O368" s="91"/>
      <c r="P368" s="236">
        <f>O368*H368</f>
        <v>0</v>
      </c>
      <c r="Q368" s="236">
        <v>0</v>
      </c>
      <c r="R368" s="236">
        <f>Q368*H368</f>
        <v>0</v>
      </c>
      <c r="S368" s="236">
        <v>0</v>
      </c>
      <c r="T368" s="237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8" t="s">
        <v>157</v>
      </c>
      <c r="AT368" s="238" t="s">
        <v>152</v>
      </c>
      <c r="AU368" s="238" t="s">
        <v>82</v>
      </c>
      <c r="AY368" s="17" t="s">
        <v>150</v>
      </c>
      <c r="BE368" s="239">
        <f>IF(N368="základní",J368,0)</f>
        <v>0</v>
      </c>
      <c r="BF368" s="239">
        <f>IF(N368="snížená",J368,0)</f>
        <v>0</v>
      </c>
      <c r="BG368" s="239">
        <f>IF(N368="zákl. přenesená",J368,0)</f>
        <v>0</v>
      </c>
      <c r="BH368" s="239">
        <f>IF(N368="sníž. přenesená",J368,0)</f>
        <v>0</v>
      </c>
      <c r="BI368" s="239">
        <f>IF(N368="nulová",J368,0)</f>
        <v>0</v>
      </c>
      <c r="BJ368" s="17" t="s">
        <v>80</v>
      </c>
      <c r="BK368" s="239">
        <f>ROUND(I368*H368,2)</f>
        <v>0</v>
      </c>
      <c r="BL368" s="17" t="s">
        <v>157</v>
      </c>
      <c r="BM368" s="238" t="s">
        <v>1236</v>
      </c>
    </row>
    <row r="369" s="2" customFormat="1">
      <c r="A369" s="38"/>
      <c r="B369" s="39"/>
      <c r="C369" s="40"/>
      <c r="D369" s="240" t="s">
        <v>159</v>
      </c>
      <c r="E369" s="40"/>
      <c r="F369" s="241" t="s">
        <v>1237</v>
      </c>
      <c r="G369" s="40"/>
      <c r="H369" s="40"/>
      <c r="I369" s="242"/>
      <c r="J369" s="40"/>
      <c r="K369" s="40"/>
      <c r="L369" s="44"/>
      <c r="M369" s="243"/>
      <c r="N369" s="244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159</v>
      </c>
      <c r="AU369" s="17" t="s">
        <v>82</v>
      </c>
    </row>
    <row r="370" s="2" customFormat="1" ht="21.75" customHeight="1">
      <c r="A370" s="38"/>
      <c r="B370" s="39"/>
      <c r="C370" s="227" t="s">
        <v>818</v>
      </c>
      <c r="D370" s="227" t="s">
        <v>152</v>
      </c>
      <c r="E370" s="228" t="s">
        <v>1238</v>
      </c>
      <c r="F370" s="229" t="s">
        <v>1239</v>
      </c>
      <c r="G370" s="230" t="s">
        <v>155</v>
      </c>
      <c r="H370" s="231">
        <v>32</v>
      </c>
      <c r="I370" s="232"/>
      <c r="J370" s="233">
        <f>ROUND(I370*H370,2)</f>
        <v>0</v>
      </c>
      <c r="K370" s="229" t="s">
        <v>156</v>
      </c>
      <c r="L370" s="44"/>
      <c r="M370" s="234" t="s">
        <v>1</v>
      </c>
      <c r="N370" s="235" t="s">
        <v>38</v>
      </c>
      <c r="O370" s="91"/>
      <c r="P370" s="236">
        <f>O370*H370</f>
        <v>0</v>
      </c>
      <c r="Q370" s="236">
        <v>0.00038999999999999999</v>
      </c>
      <c r="R370" s="236">
        <f>Q370*H370</f>
        <v>0.01248</v>
      </c>
      <c r="S370" s="236">
        <v>0</v>
      </c>
      <c r="T370" s="237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8" t="s">
        <v>157</v>
      </c>
      <c r="AT370" s="238" t="s">
        <v>152</v>
      </c>
      <c r="AU370" s="238" t="s">
        <v>82</v>
      </c>
      <c r="AY370" s="17" t="s">
        <v>150</v>
      </c>
      <c r="BE370" s="239">
        <f>IF(N370="základní",J370,0)</f>
        <v>0</v>
      </c>
      <c r="BF370" s="239">
        <f>IF(N370="snížená",J370,0)</f>
        <v>0</v>
      </c>
      <c r="BG370" s="239">
        <f>IF(N370="zákl. přenesená",J370,0)</f>
        <v>0</v>
      </c>
      <c r="BH370" s="239">
        <f>IF(N370="sníž. přenesená",J370,0)</f>
        <v>0</v>
      </c>
      <c r="BI370" s="239">
        <f>IF(N370="nulová",J370,0)</f>
        <v>0</v>
      </c>
      <c r="BJ370" s="17" t="s">
        <v>80</v>
      </c>
      <c r="BK370" s="239">
        <f>ROUND(I370*H370,2)</f>
        <v>0</v>
      </c>
      <c r="BL370" s="17" t="s">
        <v>157</v>
      </c>
      <c r="BM370" s="238" t="s">
        <v>1240</v>
      </c>
    </row>
    <row r="371" s="2" customFormat="1">
      <c r="A371" s="38"/>
      <c r="B371" s="39"/>
      <c r="C371" s="40"/>
      <c r="D371" s="240" t="s">
        <v>159</v>
      </c>
      <c r="E371" s="40"/>
      <c r="F371" s="241" t="s">
        <v>1241</v>
      </c>
      <c r="G371" s="40"/>
      <c r="H371" s="40"/>
      <c r="I371" s="242"/>
      <c r="J371" s="40"/>
      <c r="K371" s="40"/>
      <c r="L371" s="44"/>
      <c r="M371" s="243"/>
      <c r="N371" s="244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159</v>
      </c>
      <c r="AU371" s="17" t="s">
        <v>82</v>
      </c>
    </row>
    <row r="372" s="13" customFormat="1">
      <c r="A372" s="13"/>
      <c r="B372" s="246"/>
      <c r="C372" s="247"/>
      <c r="D372" s="240" t="s">
        <v>172</v>
      </c>
      <c r="E372" s="248" t="s">
        <v>1</v>
      </c>
      <c r="F372" s="249" t="s">
        <v>1242</v>
      </c>
      <c r="G372" s="247"/>
      <c r="H372" s="248" t="s">
        <v>1</v>
      </c>
      <c r="I372" s="250"/>
      <c r="J372" s="247"/>
      <c r="K372" s="247"/>
      <c r="L372" s="251"/>
      <c r="M372" s="252"/>
      <c r="N372" s="253"/>
      <c r="O372" s="253"/>
      <c r="P372" s="253"/>
      <c r="Q372" s="253"/>
      <c r="R372" s="253"/>
      <c r="S372" s="253"/>
      <c r="T372" s="25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5" t="s">
        <v>172</v>
      </c>
      <c r="AU372" s="255" t="s">
        <v>82</v>
      </c>
      <c r="AV372" s="13" t="s">
        <v>80</v>
      </c>
      <c r="AW372" s="13" t="s">
        <v>30</v>
      </c>
      <c r="AX372" s="13" t="s">
        <v>73</v>
      </c>
      <c r="AY372" s="255" t="s">
        <v>150</v>
      </c>
    </row>
    <row r="373" s="14" customFormat="1">
      <c r="A373" s="14"/>
      <c r="B373" s="256"/>
      <c r="C373" s="257"/>
      <c r="D373" s="240" t="s">
        <v>172</v>
      </c>
      <c r="E373" s="258" t="s">
        <v>1</v>
      </c>
      <c r="F373" s="259" t="s">
        <v>507</v>
      </c>
      <c r="G373" s="257"/>
      <c r="H373" s="260">
        <v>32</v>
      </c>
      <c r="I373" s="261"/>
      <c r="J373" s="257"/>
      <c r="K373" s="257"/>
      <c r="L373" s="262"/>
      <c r="M373" s="263"/>
      <c r="N373" s="264"/>
      <c r="O373" s="264"/>
      <c r="P373" s="264"/>
      <c r="Q373" s="264"/>
      <c r="R373" s="264"/>
      <c r="S373" s="264"/>
      <c r="T373" s="265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6" t="s">
        <v>172</v>
      </c>
      <c r="AU373" s="266" t="s">
        <v>82</v>
      </c>
      <c r="AV373" s="14" t="s">
        <v>82</v>
      </c>
      <c r="AW373" s="14" t="s">
        <v>30</v>
      </c>
      <c r="AX373" s="14" t="s">
        <v>80</v>
      </c>
      <c r="AY373" s="266" t="s">
        <v>150</v>
      </c>
    </row>
    <row r="374" s="2" customFormat="1">
      <c r="A374" s="38"/>
      <c r="B374" s="39"/>
      <c r="C374" s="227" t="s">
        <v>823</v>
      </c>
      <c r="D374" s="227" t="s">
        <v>152</v>
      </c>
      <c r="E374" s="228" t="s">
        <v>1243</v>
      </c>
      <c r="F374" s="229" t="s">
        <v>1244</v>
      </c>
      <c r="G374" s="230" t="s">
        <v>594</v>
      </c>
      <c r="H374" s="231">
        <v>433.08499999999998</v>
      </c>
      <c r="I374" s="232"/>
      <c r="J374" s="233">
        <f>ROUND(I374*H374,2)</f>
        <v>0</v>
      </c>
      <c r="K374" s="229" t="s">
        <v>156</v>
      </c>
      <c r="L374" s="44"/>
      <c r="M374" s="234" t="s">
        <v>1</v>
      </c>
      <c r="N374" s="235" t="s">
        <v>38</v>
      </c>
      <c r="O374" s="91"/>
      <c r="P374" s="236">
        <f>O374*H374</f>
        <v>0</v>
      </c>
      <c r="Q374" s="236">
        <v>0</v>
      </c>
      <c r="R374" s="236">
        <f>Q374*H374</f>
        <v>0</v>
      </c>
      <c r="S374" s="236">
        <v>0.001</v>
      </c>
      <c r="T374" s="237">
        <f>S374*H374</f>
        <v>0.433085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8" t="s">
        <v>157</v>
      </c>
      <c r="AT374" s="238" t="s">
        <v>152</v>
      </c>
      <c r="AU374" s="238" t="s">
        <v>82</v>
      </c>
      <c r="AY374" s="17" t="s">
        <v>150</v>
      </c>
      <c r="BE374" s="239">
        <f>IF(N374="základní",J374,0)</f>
        <v>0</v>
      </c>
      <c r="BF374" s="239">
        <f>IF(N374="snížená",J374,0)</f>
        <v>0</v>
      </c>
      <c r="BG374" s="239">
        <f>IF(N374="zákl. přenesená",J374,0)</f>
        <v>0</v>
      </c>
      <c r="BH374" s="239">
        <f>IF(N374="sníž. přenesená",J374,0)</f>
        <v>0</v>
      </c>
      <c r="BI374" s="239">
        <f>IF(N374="nulová",J374,0)</f>
        <v>0</v>
      </c>
      <c r="BJ374" s="17" t="s">
        <v>80</v>
      </c>
      <c r="BK374" s="239">
        <f>ROUND(I374*H374,2)</f>
        <v>0</v>
      </c>
      <c r="BL374" s="17" t="s">
        <v>157</v>
      </c>
      <c r="BM374" s="238" t="s">
        <v>1245</v>
      </c>
    </row>
    <row r="375" s="2" customFormat="1">
      <c r="A375" s="38"/>
      <c r="B375" s="39"/>
      <c r="C375" s="40"/>
      <c r="D375" s="240" t="s">
        <v>159</v>
      </c>
      <c r="E375" s="40"/>
      <c r="F375" s="241" t="s">
        <v>1246</v>
      </c>
      <c r="G375" s="40"/>
      <c r="H375" s="40"/>
      <c r="I375" s="242"/>
      <c r="J375" s="40"/>
      <c r="K375" s="40"/>
      <c r="L375" s="44"/>
      <c r="M375" s="243"/>
      <c r="N375" s="244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159</v>
      </c>
      <c r="AU375" s="17" t="s">
        <v>82</v>
      </c>
    </row>
    <row r="376" s="2" customFormat="1">
      <c r="A376" s="38"/>
      <c r="B376" s="39"/>
      <c r="C376" s="40"/>
      <c r="D376" s="240" t="s">
        <v>170</v>
      </c>
      <c r="E376" s="40"/>
      <c r="F376" s="245" t="s">
        <v>1247</v>
      </c>
      <c r="G376" s="40"/>
      <c r="H376" s="40"/>
      <c r="I376" s="242"/>
      <c r="J376" s="40"/>
      <c r="K376" s="40"/>
      <c r="L376" s="44"/>
      <c r="M376" s="243"/>
      <c r="N376" s="244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170</v>
      </c>
      <c r="AU376" s="17" t="s">
        <v>82</v>
      </c>
    </row>
    <row r="377" s="13" customFormat="1">
      <c r="A377" s="13"/>
      <c r="B377" s="246"/>
      <c r="C377" s="247"/>
      <c r="D377" s="240" t="s">
        <v>172</v>
      </c>
      <c r="E377" s="248" t="s">
        <v>1</v>
      </c>
      <c r="F377" s="249" t="s">
        <v>1065</v>
      </c>
      <c r="G377" s="247"/>
      <c r="H377" s="248" t="s">
        <v>1</v>
      </c>
      <c r="I377" s="250"/>
      <c r="J377" s="247"/>
      <c r="K377" s="247"/>
      <c r="L377" s="251"/>
      <c r="M377" s="252"/>
      <c r="N377" s="253"/>
      <c r="O377" s="253"/>
      <c r="P377" s="253"/>
      <c r="Q377" s="253"/>
      <c r="R377" s="253"/>
      <c r="S377" s="253"/>
      <c r="T377" s="25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5" t="s">
        <v>172</v>
      </c>
      <c r="AU377" s="255" t="s">
        <v>82</v>
      </c>
      <c r="AV377" s="13" t="s">
        <v>80</v>
      </c>
      <c r="AW377" s="13" t="s">
        <v>30</v>
      </c>
      <c r="AX377" s="13" t="s">
        <v>73</v>
      </c>
      <c r="AY377" s="255" t="s">
        <v>150</v>
      </c>
    </row>
    <row r="378" s="14" customFormat="1">
      <c r="A378" s="14"/>
      <c r="B378" s="256"/>
      <c r="C378" s="257"/>
      <c r="D378" s="240" t="s">
        <v>172</v>
      </c>
      <c r="E378" s="258" t="s">
        <v>1</v>
      </c>
      <c r="F378" s="259" t="s">
        <v>1066</v>
      </c>
      <c r="G378" s="257"/>
      <c r="H378" s="260">
        <v>433.08499999999998</v>
      </c>
      <c r="I378" s="261"/>
      <c r="J378" s="257"/>
      <c r="K378" s="257"/>
      <c r="L378" s="262"/>
      <c r="M378" s="263"/>
      <c r="N378" s="264"/>
      <c r="O378" s="264"/>
      <c r="P378" s="264"/>
      <c r="Q378" s="264"/>
      <c r="R378" s="264"/>
      <c r="S378" s="264"/>
      <c r="T378" s="265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6" t="s">
        <v>172</v>
      </c>
      <c r="AU378" s="266" t="s">
        <v>82</v>
      </c>
      <c r="AV378" s="14" t="s">
        <v>82</v>
      </c>
      <c r="AW378" s="14" t="s">
        <v>30</v>
      </c>
      <c r="AX378" s="14" t="s">
        <v>80</v>
      </c>
      <c r="AY378" s="266" t="s">
        <v>150</v>
      </c>
    </row>
    <row r="379" s="2" customFormat="1" ht="16.5" customHeight="1">
      <c r="A379" s="38"/>
      <c r="B379" s="39"/>
      <c r="C379" s="227" t="s">
        <v>829</v>
      </c>
      <c r="D379" s="227" t="s">
        <v>152</v>
      </c>
      <c r="E379" s="228" t="s">
        <v>1248</v>
      </c>
      <c r="F379" s="229" t="s">
        <v>1249</v>
      </c>
      <c r="G379" s="230" t="s">
        <v>516</v>
      </c>
      <c r="H379" s="231">
        <v>4.2000000000000002</v>
      </c>
      <c r="I379" s="232"/>
      <c r="J379" s="233">
        <f>ROUND(I379*H379,2)</f>
        <v>0</v>
      </c>
      <c r="K379" s="229" t="s">
        <v>156</v>
      </c>
      <c r="L379" s="44"/>
      <c r="M379" s="234" t="s">
        <v>1</v>
      </c>
      <c r="N379" s="235" t="s">
        <v>38</v>
      </c>
      <c r="O379" s="91"/>
      <c r="P379" s="236">
        <f>O379*H379</f>
        <v>0</v>
      </c>
      <c r="Q379" s="236">
        <v>8.3599999999999999E-05</v>
      </c>
      <c r="R379" s="236">
        <f>Q379*H379</f>
        <v>0.00035112000000000001</v>
      </c>
      <c r="S379" s="236">
        <v>0.017999999999999999</v>
      </c>
      <c r="T379" s="237">
        <f>S379*H379</f>
        <v>0.075600000000000001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8" t="s">
        <v>157</v>
      </c>
      <c r="AT379" s="238" t="s">
        <v>152</v>
      </c>
      <c r="AU379" s="238" t="s">
        <v>82</v>
      </c>
      <c r="AY379" s="17" t="s">
        <v>150</v>
      </c>
      <c r="BE379" s="239">
        <f>IF(N379="základní",J379,0)</f>
        <v>0</v>
      </c>
      <c r="BF379" s="239">
        <f>IF(N379="snížená",J379,0)</f>
        <v>0</v>
      </c>
      <c r="BG379" s="239">
        <f>IF(N379="zákl. přenesená",J379,0)</f>
        <v>0</v>
      </c>
      <c r="BH379" s="239">
        <f>IF(N379="sníž. přenesená",J379,0)</f>
        <v>0</v>
      </c>
      <c r="BI379" s="239">
        <f>IF(N379="nulová",J379,0)</f>
        <v>0</v>
      </c>
      <c r="BJ379" s="17" t="s">
        <v>80</v>
      </c>
      <c r="BK379" s="239">
        <f>ROUND(I379*H379,2)</f>
        <v>0</v>
      </c>
      <c r="BL379" s="17" t="s">
        <v>157</v>
      </c>
      <c r="BM379" s="238" t="s">
        <v>1250</v>
      </c>
    </row>
    <row r="380" s="2" customFormat="1">
      <c r="A380" s="38"/>
      <c r="B380" s="39"/>
      <c r="C380" s="40"/>
      <c r="D380" s="240" t="s">
        <v>159</v>
      </c>
      <c r="E380" s="40"/>
      <c r="F380" s="241" t="s">
        <v>1251</v>
      </c>
      <c r="G380" s="40"/>
      <c r="H380" s="40"/>
      <c r="I380" s="242"/>
      <c r="J380" s="40"/>
      <c r="K380" s="40"/>
      <c r="L380" s="44"/>
      <c r="M380" s="243"/>
      <c r="N380" s="244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159</v>
      </c>
      <c r="AU380" s="17" t="s">
        <v>82</v>
      </c>
    </row>
    <row r="381" s="2" customFormat="1">
      <c r="A381" s="38"/>
      <c r="B381" s="39"/>
      <c r="C381" s="40"/>
      <c r="D381" s="240" t="s">
        <v>170</v>
      </c>
      <c r="E381" s="40"/>
      <c r="F381" s="245" t="s">
        <v>1252</v>
      </c>
      <c r="G381" s="40"/>
      <c r="H381" s="40"/>
      <c r="I381" s="242"/>
      <c r="J381" s="40"/>
      <c r="K381" s="40"/>
      <c r="L381" s="44"/>
      <c r="M381" s="243"/>
      <c r="N381" s="244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170</v>
      </c>
      <c r="AU381" s="17" t="s">
        <v>82</v>
      </c>
    </row>
    <row r="382" s="13" customFormat="1">
      <c r="A382" s="13"/>
      <c r="B382" s="246"/>
      <c r="C382" s="247"/>
      <c r="D382" s="240" t="s">
        <v>172</v>
      </c>
      <c r="E382" s="248" t="s">
        <v>1</v>
      </c>
      <c r="F382" s="249" t="s">
        <v>1253</v>
      </c>
      <c r="G382" s="247"/>
      <c r="H382" s="248" t="s">
        <v>1</v>
      </c>
      <c r="I382" s="250"/>
      <c r="J382" s="247"/>
      <c r="K382" s="247"/>
      <c r="L382" s="251"/>
      <c r="M382" s="252"/>
      <c r="N382" s="253"/>
      <c r="O382" s="253"/>
      <c r="P382" s="253"/>
      <c r="Q382" s="253"/>
      <c r="R382" s="253"/>
      <c r="S382" s="253"/>
      <c r="T382" s="25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5" t="s">
        <v>172</v>
      </c>
      <c r="AU382" s="255" t="s">
        <v>82</v>
      </c>
      <c r="AV382" s="13" t="s">
        <v>80</v>
      </c>
      <c r="AW382" s="13" t="s">
        <v>30</v>
      </c>
      <c r="AX382" s="13" t="s">
        <v>73</v>
      </c>
      <c r="AY382" s="255" t="s">
        <v>150</v>
      </c>
    </row>
    <row r="383" s="14" customFormat="1">
      <c r="A383" s="14"/>
      <c r="B383" s="256"/>
      <c r="C383" s="257"/>
      <c r="D383" s="240" t="s">
        <v>172</v>
      </c>
      <c r="E383" s="258" t="s">
        <v>1</v>
      </c>
      <c r="F383" s="259" t="s">
        <v>1194</v>
      </c>
      <c r="G383" s="257"/>
      <c r="H383" s="260">
        <v>4.2000000000000002</v>
      </c>
      <c r="I383" s="261"/>
      <c r="J383" s="257"/>
      <c r="K383" s="257"/>
      <c r="L383" s="262"/>
      <c r="M383" s="263"/>
      <c r="N383" s="264"/>
      <c r="O383" s="264"/>
      <c r="P383" s="264"/>
      <c r="Q383" s="264"/>
      <c r="R383" s="264"/>
      <c r="S383" s="264"/>
      <c r="T383" s="26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6" t="s">
        <v>172</v>
      </c>
      <c r="AU383" s="266" t="s">
        <v>82</v>
      </c>
      <c r="AV383" s="14" t="s">
        <v>82</v>
      </c>
      <c r="AW383" s="14" t="s">
        <v>30</v>
      </c>
      <c r="AX383" s="14" t="s">
        <v>80</v>
      </c>
      <c r="AY383" s="266" t="s">
        <v>150</v>
      </c>
    </row>
    <row r="384" s="2" customFormat="1">
      <c r="A384" s="38"/>
      <c r="B384" s="39"/>
      <c r="C384" s="227" t="s">
        <v>834</v>
      </c>
      <c r="D384" s="227" t="s">
        <v>152</v>
      </c>
      <c r="E384" s="228" t="s">
        <v>219</v>
      </c>
      <c r="F384" s="229" t="s">
        <v>220</v>
      </c>
      <c r="G384" s="230" t="s">
        <v>177</v>
      </c>
      <c r="H384" s="231">
        <v>77.319999999999993</v>
      </c>
      <c r="I384" s="232"/>
      <c r="J384" s="233">
        <f>ROUND(I384*H384,2)</f>
        <v>0</v>
      </c>
      <c r="K384" s="229" t="s">
        <v>156</v>
      </c>
      <c r="L384" s="44"/>
      <c r="M384" s="234" t="s">
        <v>1</v>
      </c>
      <c r="N384" s="235" t="s">
        <v>38</v>
      </c>
      <c r="O384" s="91"/>
      <c r="P384" s="236">
        <f>O384*H384</f>
        <v>0</v>
      </c>
      <c r="Q384" s="236">
        <v>0</v>
      </c>
      <c r="R384" s="236">
        <f>Q384*H384</f>
        <v>0</v>
      </c>
      <c r="S384" s="236">
        <v>0</v>
      </c>
      <c r="T384" s="237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8" t="s">
        <v>157</v>
      </c>
      <c r="AT384" s="238" t="s">
        <v>152</v>
      </c>
      <c r="AU384" s="238" t="s">
        <v>82</v>
      </c>
      <c r="AY384" s="17" t="s">
        <v>150</v>
      </c>
      <c r="BE384" s="239">
        <f>IF(N384="základní",J384,0)</f>
        <v>0</v>
      </c>
      <c r="BF384" s="239">
        <f>IF(N384="snížená",J384,0)</f>
        <v>0</v>
      </c>
      <c r="BG384" s="239">
        <f>IF(N384="zákl. přenesená",J384,0)</f>
        <v>0</v>
      </c>
      <c r="BH384" s="239">
        <f>IF(N384="sníž. přenesená",J384,0)</f>
        <v>0</v>
      </c>
      <c r="BI384" s="239">
        <f>IF(N384="nulová",J384,0)</f>
        <v>0</v>
      </c>
      <c r="BJ384" s="17" t="s">
        <v>80</v>
      </c>
      <c r="BK384" s="239">
        <f>ROUND(I384*H384,2)</f>
        <v>0</v>
      </c>
      <c r="BL384" s="17" t="s">
        <v>157</v>
      </c>
      <c r="BM384" s="238" t="s">
        <v>1254</v>
      </c>
    </row>
    <row r="385" s="2" customFormat="1">
      <c r="A385" s="38"/>
      <c r="B385" s="39"/>
      <c r="C385" s="40"/>
      <c r="D385" s="240" t="s">
        <v>159</v>
      </c>
      <c r="E385" s="40"/>
      <c r="F385" s="241" t="s">
        <v>220</v>
      </c>
      <c r="G385" s="40"/>
      <c r="H385" s="40"/>
      <c r="I385" s="242"/>
      <c r="J385" s="40"/>
      <c r="K385" s="40"/>
      <c r="L385" s="44"/>
      <c r="M385" s="243"/>
      <c r="N385" s="244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159</v>
      </c>
      <c r="AU385" s="17" t="s">
        <v>82</v>
      </c>
    </row>
    <row r="386" s="13" customFormat="1">
      <c r="A386" s="13"/>
      <c r="B386" s="246"/>
      <c r="C386" s="247"/>
      <c r="D386" s="240" t="s">
        <v>172</v>
      </c>
      <c r="E386" s="248" t="s">
        <v>1</v>
      </c>
      <c r="F386" s="249" t="s">
        <v>1255</v>
      </c>
      <c r="G386" s="247"/>
      <c r="H386" s="248" t="s">
        <v>1</v>
      </c>
      <c r="I386" s="250"/>
      <c r="J386" s="247"/>
      <c r="K386" s="247"/>
      <c r="L386" s="251"/>
      <c r="M386" s="252"/>
      <c r="N386" s="253"/>
      <c r="O386" s="253"/>
      <c r="P386" s="253"/>
      <c r="Q386" s="253"/>
      <c r="R386" s="253"/>
      <c r="S386" s="253"/>
      <c r="T386" s="25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5" t="s">
        <v>172</v>
      </c>
      <c r="AU386" s="255" t="s">
        <v>82</v>
      </c>
      <c r="AV386" s="13" t="s">
        <v>80</v>
      </c>
      <c r="AW386" s="13" t="s">
        <v>30</v>
      </c>
      <c r="AX386" s="13" t="s">
        <v>73</v>
      </c>
      <c r="AY386" s="255" t="s">
        <v>150</v>
      </c>
    </row>
    <row r="387" s="14" customFormat="1">
      <c r="A387" s="14"/>
      <c r="B387" s="256"/>
      <c r="C387" s="257"/>
      <c r="D387" s="240" t="s">
        <v>172</v>
      </c>
      <c r="E387" s="258" t="s">
        <v>1</v>
      </c>
      <c r="F387" s="259" t="s">
        <v>1256</v>
      </c>
      <c r="G387" s="257"/>
      <c r="H387" s="260">
        <v>7.7000000000000002</v>
      </c>
      <c r="I387" s="261"/>
      <c r="J387" s="257"/>
      <c r="K387" s="257"/>
      <c r="L387" s="262"/>
      <c r="M387" s="263"/>
      <c r="N387" s="264"/>
      <c r="O387" s="264"/>
      <c r="P387" s="264"/>
      <c r="Q387" s="264"/>
      <c r="R387" s="264"/>
      <c r="S387" s="264"/>
      <c r="T387" s="26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6" t="s">
        <v>172</v>
      </c>
      <c r="AU387" s="266" t="s">
        <v>82</v>
      </c>
      <c r="AV387" s="14" t="s">
        <v>82</v>
      </c>
      <c r="AW387" s="14" t="s">
        <v>30</v>
      </c>
      <c r="AX387" s="14" t="s">
        <v>73</v>
      </c>
      <c r="AY387" s="266" t="s">
        <v>150</v>
      </c>
    </row>
    <row r="388" s="14" customFormat="1">
      <c r="A388" s="14"/>
      <c r="B388" s="256"/>
      <c r="C388" s="257"/>
      <c r="D388" s="240" t="s">
        <v>172</v>
      </c>
      <c r="E388" s="258" t="s">
        <v>1</v>
      </c>
      <c r="F388" s="259" t="s">
        <v>1256</v>
      </c>
      <c r="G388" s="257"/>
      <c r="H388" s="260">
        <v>7.7000000000000002</v>
      </c>
      <c r="I388" s="261"/>
      <c r="J388" s="257"/>
      <c r="K388" s="257"/>
      <c r="L388" s="262"/>
      <c r="M388" s="263"/>
      <c r="N388" s="264"/>
      <c r="O388" s="264"/>
      <c r="P388" s="264"/>
      <c r="Q388" s="264"/>
      <c r="R388" s="264"/>
      <c r="S388" s="264"/>
      <c r="T388" s="26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6" t="s">
        <v>172</v>
      </c>
      <c r="AU388" s="266" t="s">
        <v>82</v>
      </c>
      <c r="AV388" s="14" t="s">
        <v>82</v>
      </c>
      <c r="AW388" s="14" t="s">
        <v>30</v>
      </c>
      <c r="AX388" s="14" t="s">
        <v>73</v>
      </c>
      <c r="AY388" s="266" t="s">
        <v>150</v>
      </c>
    </row>
    <row r="389" s="13" customFormat="1">
      <c r="A389" s="13"/>
      <c r="B389" s="246"/>
      <c r="C389" s="247"/>
      <c r="D389" s="240" t="s">
        <v>172</v>
      </c>
      <c r="E389" s="248" t="s">
        <v>1</v>
      </c>
      <c r="F389" s="249" t="s">
        <v>1257</v>
      </c>
      <c r="G389" s="247"/>
      <c r="H389" s="248" t="s">
        <v>1</v>
      </c>
      <c r="I389" s="250"/>
      <c r="J389" s="247"/>
      <c r="K389" s="247"/>
      <c r="L389" s="251"/>
      <c r="M389" s="252"/>
      <c r="N389" s="253"/>
      <c r="O389" s="253"/>
      <c r="P389" s="253"/>
      <c r="Q389" s="253"/>
      <c r="R389" s="253"/>
      <c r="S389" s="253"/>
      <c r="T389" s="25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5" t="s">
        <v>172</v>
      </c>
      <c r="AU389" s="255" t="s">
        <v>82</v>
      </c>
      <c r="AV389" s="13" t="s">
        <v>80</v>
      </c>
      <c r="AW389" s="13" t="s">
        <v>30</v>
      </c>
      <c r="AX389" s="13" t="s">
        <v>73</v>
      </c>
      <c r="AY389" s="255" t="s">
        <v>150</v>
      </c>
    </row>
    <row r="390" s="14" customFormat="1">
      <c r="A390" s="14"/>
      <c r="B390" s="256"/>
      <c r="C390" s="257"/>
      <c r="D390" s="240" t="s">
        <v>172</v>
      </c>
      <c r="E390" s="258" t="s">
        <v>1</v>
      </c>
      <c r="F390" s="259" t="s">
        <v>1256</v>
      </c>
      <c r="G390" s="257"/>
      <c r="H390" s="260">
        <v>7.7000000000000002</v>
      </c>
      <c r="I390" s="261"/>
      <c r="J390" s="257"/>
      <c r="K390" s="257"/>
      <c r="L390" s="262"/>
      <c r="M390" s="263"/>
      <c r="N390" s="264"/>
      <c r="O390" s="264"/>
      <c r="P390" s="264"/>
      <c r="Q390" s="264"/>
      <c r="R390" s="264"/>
      <c r="S390" s="264"/>
      <c r="T390" s="26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6" t="s">
        <v>172</v>
      </c>
      <c r="AU390" s="266" t="s">
        <v>82</v>
      </c>
      <c r="AV390" s="14" t="s">
        <v>82</v>
      </c>
      <c r="AW390" s="14" t="s">
        <v>30</v>
      </c>
      <c r="AX390" s="14" t="s">
        <v>73</v>
      </c>
      <c r="AY390" s="266" t="s">
        <v>150</v>
      </c>
    </row>
    <row r="391" s="14" customFormat="1">
      <c r="A391" s="14"/>
      <c r="B391" s="256"/>
      <c r="C391" s="257"/>
      <c r="D391" s="240" t="s">
        <v>172</v>
      </c>
      <c r="E391" s="258" t="s">
        <v>1</v>
      </c>
      <c r="F391" s="259" t="s">
        <v>1258</v>
      </c>
      <c r="G391" s="257"/>
      <c r="H391" s="260">
        <v>5.5</v>
      </c>
      <c r="I391" s="261"/>
      <c r="J391" s="257"/>
      <c r="K391" s="257"/>
      <c r="L391" s="262"/>
      <c r="M391" s="263"/>
      <c r="N391" s="264"/>
      <c r="O391" s="264"/>
      <c r="P391" s="264"/>
      <c r="Q391" s="264"/>
      <c r="R391" s="264"/>
      <c r="S391" s="264"/>
      <c r="T391" s="26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6" t="s">
        <v>172</v>
      </c>
      <c r="AU391" s="266" t="s">
        <v>82</v>
      </c>
      <c r="AV391" s="14" t="s">
        <v>82</v>
      </c>
      <c r="AW391" s="14" t="s">
        <v>30</v>
      </c>
      <c r="AX391" s="14" t="s">
        <v>73</v>
      </c>
      <c r="AY391" s="266" t="s">
        <v>150</v>
      </c>
    </row>
    <row r="392" s="13" customFormat="1">
      <c r="A392" s="13"/>
      <c r="B392" s="246"/>
      <c r="C392" s="247"/>
      <c r="D392" s="240" t="s">
        <v>172</v>
      </c>
      <c r="E392" s="248" t="s">
        <v>1</v>
      </c>
      <c r="F392" s="249" t="s">
        <v>1259</v>
      </c>
      <c r="G392" s="247"/>
      <c r="H392" s="248" t="s">
        <v>1</v>
      </c>
      <c r="I392" s="250"/>
      <c r="J392" s="247"/>
      <c r="K392" s="247"/>
      <c r="L392" s="251"/>
      <c r="M392" s="252"/>
      <c r="N392" s="253"/>
      <c r="O392" s="253"/>
      <c r="P392" s="253"/>
      <c r="Q392" s="253"/>
      <c r="R392" s="253"/>
      <c r="S392" s="253"/>
      <c r="T392" s="25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5" t="s">
        <v>172</v>
      </c>
      <c r="AU392" s="255" t="s">
        <v>82</v>
      </c>
      <c r="AV392" s="13" t="s">
        <v>80</v>
      </c>
      <c r="AW392" s="13" t="s">
        <v>30</v>
      </c>
      <c r="AX392" s="13" t="s">
        <v>73</v>
      </c>
      <c r="AY392" s="255" t="s">
        <v>150</v>
      </c>
    </row>
    <row r="393" s="14" customFormat="1">
      <c r="A393" s="14"/>
      <c r="B393" s="256"/>
      <c r="C393" s="257"/>
      <c r="D393" s="240" t="s">
        <v>172</v>
      </c>
      <c r="E393" s="258" t="s">
        <v>1</v>
      </c>
      <c r="F393" s="259" t="s">
        <v>1260</v>
      </c>
      <c r="G393" s="257"/>
      <c r="H393" s="260">
        <v>19.800000000000001</v>
      </c>
      <c r="I393" s="261"/>
      <c r="J393" s="257"/>
      <c r="K393" s="257"/>
      <c r="L393" s="262"/>
      <c r="M393" s="263"/>
      <c r="N393" s="264"/>
      <c r="O393" s="264"/>
      <c r="P393" s="264"/>
      <c r="Q393" s="264"/>
      <c r="R393" s="264"/>
      <c r="S393" s="264"/>
      <c r="T393" s="265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6" t="s">
        <v>172</v>
      </c>
      <c r="AU393" s="266" t="s">
        <v>82</v>
      </c>
      <c r="AV393" s="14" t="s">
        <v>82</v>
      </c>
      <c r="AW393" s="14" t="s">
        <v>30</v>
      </c>
      <c r="AX393" s="14" t="s">
        <v>73</v>
      </c>
      <c r="AY393" s="266" t="s">
        <v>150</v>
      </c>
    </row>
    <row r="394" s="13" customFormat="1">
      <c r="A394" s="13"/>
      <c r="B394" s="246"/>
      <c r="C394" s="247"/>
      <c r="D394" s="240" t="s">
        <v>172</v>
      </c>
      <c r="E394" s="248" t="s">
        <v>1</v>
      </c>
      <c r="F394" s="249" t="s">
        <v>1261</v>
      </c>
      <c r="G394" s="247"/>
      <c r="H394" s="248" t="s">
        <v>1</v>
      </c>
      <c r="I394" s="250"/>
      <c r="J394" s="247"/>
      <c r="K394" s="247"/>
      <c r="L394" s="251"/>
      <c r="M394" s="252"/>
      <c r="N394" s="253"/>
      <c r="O394" s="253"/>
      <c r="P394" s="253"/>
      <c r="Q394" s="253"/>
      <c r="R394" s="253"/>
      <c r="S394" s="253"/>
      <c r="T394" s="25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5" t="s">
        <v>172</v>
      </c>
      <c r="AU394" s="255" t="s">
        <v>82</v>
      </c>
      <c r="AV394" s="13" t="s">
        <v>80</v>
      </c>
      <c r="AW394" s="13" t="s">
        <v>30</v>
      </c>
      <c r="AX394" s="13" t="s">
        <v>73</v>
      </c>
      <c r="AY394" s="255" t="s">
        <v>150</v>
      </c>
    </row>
    <row r="395" s="14" customFormat="1">
      <c r="A395" s="14"/>
      <c r="B395" s="256"/>
      <c r="C395" s="257"/>
      <c r="D395" s="240" t="s">
        <v>172</v>
      </c>
      <c r="E395" s="258" t="s">
        <v>1</v>
      </c>
      <c r="F395" s="259" t="s">
        <v>1262</v>
      </c>
      <c r="G395" s="257"/>
      <c r="H395" s="260">
        <v>18.359999999999999</v>
      </c>
      <c r="I395" s="261"/>
      <c r="J395" s="257"/>
      <c r="K395" s="257"/>
      <c r="L395" s="262"/>
      <c r="M395" s="263"/>
      <c r="N395" s="264"/>
      <c r="O395" s="264"/>
      <c r="P395" s="264"/>
      <c r="Q395" s="264"/>
      <c r="R395" s="264"/>
      <c r="S395" s="264"/>
      <c r="T395" s="265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6" t="s">
        <v>172</v>
      </c>
      <c r="AU395" s="266" t="s">
        <v>82</v>
      </c>
      <c r="AV395" s="14" t="s">
        <v>82</v>
      </c>
      <c r="AW395" s="14" t="s">
        <v>30</v>
      </c>
      <c r="AX395" s="14" t="s">
        <v>73</v>
      </c>
      <c r="AY395" s="266" t="s">
        <v>150</v>
      </c>
    </row>
    <row r="396" s="14" customFormat="1">
      <c r="A396" s="14"/>
      <c r="B396" s="256"/>
      <c r="C396" s="257"/>
      <c r="D396" s="240" t="s">
        <v>172</v>
      </c>
      <c r="E396" s="258" t="s">
        <v>1</v>
      </c>
      <c r="F396" s="259" t="s">
        <v>1263</v>
      </c>
      <c r="G396" s="257"/>
      <c r="H396" s="260">
        <v>10.560000000000001</v>
      </c>
      <c r="I396" s="261"/>
      <c r="J396" s="257"/>
      <c r="K396" s="257"/>
      <c r="L396" s="262"/>
      <c r="M396" s="263"/>
      <c r="N396" s="264"/>
      <c r="O396" s="264"/>
      <c r="P396" s="264"/>
      <c r="Q396" s="264"/>
      <c r="R396" s="264"/>
      <c r="S396" s="264"/>
      <c r="T396" s="26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6" t="s">
        <v>172</v>
      </c>
      <c r="AU396" s="266" t="s">
        <v>82</v>
      </c>
      <c r="AV396" s="14" t="s">
        <v>82</v>
      </c>
      <c r="AW396" s="14" t="s">
        <v>30</v>
      </c>
      <c r="AX396" s="14" t="s">
        <v>73</v>
      </c>
      <c r="AY396" s="266" t="s">
        <v>150</v>
      </c>
    </row>
    <row r="397" s="15" customFormat="1">
      <c r="A397" s="15"/>
      <c r="B397" s="267"/>
      <c r="C397" s="268"/>
      <c r="D397" s="240" t="s">
        <v>172</v>
      </c>
      <c r="E397" s="269" t="s">
        <v>1</v>
      </c>
      <c r="F397" s="270" t="s">
        <v>204</v>
      </c>
      <c r="G397" s="268"/>
      <c r="H397" s="271">
        <v>77.319999999999993</v>
      </c>
      <c r="I397" s="272"/>
      <c r="J397" s="268"/>
      <c r="K397" s="268"/>
      <c r="L397" s="273"/>
      <c r="M397" s="274"/>
      <c r="N397" s="275"/>
      <c r="O397" s="275"/>
      <c r="P397" s="275"/>
      <c r="Q397" s="275"/>
      <c r="R397" s="275"/>
      <c r="S397" s="275"/>
      <c r="T397" s="276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7" t="s">
        <v>172</v>
      </c>
      <c r="AU397" s="277" t="s">
        <v>82</v>
      </c>
      <c r="AV397" s="15" t="s">
        <v>157</v>
      </c>
      <c r="AW397" s="15" t="s">
        <v>30</v>
      </c>
      <c r="AX397" s="15" t="s">
        <v>80</v>
      </c>
      <c r="AY397" s="277" t="s">
        <v>150</v>
      </c>
    </row>
    <row r="398" s="2" customFormat="1">
      <c r="A398" s="38"/>
      <c r="B398" s="39"/>
      <c r="C398" s="227" t="s">
        <v>837</v>
      </c>
      <c r="D398" s="227" t="s">
        <v>152</v>
      </c>
      <c r="E398" s="228" t="s">
        <v>234</v>
      </c>
      <c r="F398" s="229" t="s">
        <v>235</v>
      </c>
      <c r="G398" s="230" t="s">
        <v>177</v>
      </c>
      <c r="H398" s="231">
        <v>77.319999999999993</v>
      </c>
      <c r="I398" s="232"/>
      <c r="J398" s="233">
        <f>ROUND(I398*H398,2)</f>
        <v>0</v>
      </c>
      <c r="K398" s="229" t="s">
        <v>156</v>
      </c>
      <c r="L398" s="44"/>
      <c r="M398" s="234" t="s">
        <v>1</v>
      </c>
      <c r="N398" s="235" t="s">
        <v>38</v>
      </c>
      <c r="O398" s="91"/>
      <c r="P398" s="236">
        <f>O398*H398</f>
        <v>0</v>
      </c>
      <c r="Q398" s="236">
        <v>0.048000000000000001</v>
      </c>
      <c r="R398" s="236">
        <f>Q398*H398</f>
        <v>3.7113599999999995</v>
      </c>
      <c r="S398" s="236">
        <v>0.048000000000000001</v>
      </c>
      <c r="T398" s="237">
        <f>S398*H398</f>
        <v>3.7113599999999995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38" t="s">
        <v>157</v>
      </c>
      <c r="AT398" s="238" t="s">
        <v>152</v>
      </c>
      <c r="AU398" s="238" t="s">
        <v>82</v>
      </c>
      <c r="AY398" s="17" t="s">
        <v>150</v>
      </c>
      <c r="BE398" s="239">
        <f>IF(N398="základní",J398,0)</f>
        <v>0</v>
      </c>
      <c r="BF398" s="239">
        <f>IF(N398="snížená",J398,0)</f>
        <v>0</v>
      </c>
      <c r="BG398" s="239">
        <f>IF(N398="zákl. přenesená",J398,0)</f>
        <v>0</v>
      </c>
      <c r="BH398" s="239">
        <f>IF(N398="sníž. přenesená",J398,0)</f>
        <v>0</v>
      </c>
      <c r="BI398" s="239">
        <f>IF(N398="nulová",J398,0)</f>
        <v>0</v>
      </c>
      <c r="BJ398" s="17" t="s">
        <v>80</v>
      </c>
      <c r="BK398" s="239">
        <f>ROUND(I398*H398,2)</f>
        <v>0</v>
      </c>
      <c r="BL398" s="17" t="s">
        <v>157</v>
      </c>
      <c r="BM398" s="238" t="s">
        <v>1264</v>
      </c>
    </row>
    <row r="399" s="2" customFormat="1">
      <c r="A399" s="38"/>
      <c r="B399" s="39"/>
      <c r="C399" s="40"/>
      <c r="D399" s="240" t="s">
        <v>159</v>
      </c>
      <c r="E399" s="40"/>
      <c r="F399" s="241" t="s">
        <v>237</v>
      </c>
      <c r="G399" s="40"/>
      <c r="H399" s="40"/>
      <c r="I399" s="242"/>
      <c r="J399" s="40"/>
      <c r="K399" s="40"/>
      <c r="L399" s="44"/>
      <c r="M399" s="243"/>
      <c r="N399" s="244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159</v>
      </c>
      <c r="AU399" s="17" t="s">
        <v>82</v>
      </c>
    </row>
    <row r="400" s="13" customFormat="1">
      <c r="A400" s="13"/>
      <c r="B400" s="246"/>
      <c r="C400" s="247"/>
      <c r="D400" s="240" t="s">
        <v>172</v>
      </c>
      <c r="E400" s="248" t="s">
        <v>1</v>
      </c>
      <c r="F400" s="249" t="s">
        <v>1255</v>
      </c>
      <c r="G400" s="247"/>
      <c r="H400" s="248" t="s">
        <v>1</v>
      </c>
      <c r="I400" s="250"/>
      <c r="J400" s="247"/>
      <c r="K400" s="247"/>
      <c r="L400" s="251"/>
      <c r="M400" s="252"/>
      <c r="N400" s="253"/>
      <c r="O400" s="253"/>
      <c r="P400" s="253"/>
      <c r="Q400" s="253"/>
      <c r="R400" s="253"/>
      <c r="S400" s="253"/>
      <c r="T400" s="25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5" t="s">
        <v>172</v>
      </c>
      <c r="AU400" s="255" t="s">
        <v>82</v>
      </c>
      <c r="AV400" s="13" t="s">
        <v>80</v>
      </c>
      <c r="AW400" s="13" t="s">
        <v>30</v>
      </c>
      <c r="AX400" s="13" t="s">
        <v>73</v>
      </c>
      <c r="AY400" s="255" t="s">
        <v>150</v>
      </c>
    </row>
    <row r="401" s="14" customFormat="1">
      <c r="A401" s="14"/>
      <c r="B401" s="256"/>
      <c r="C401" s="257"/>
      <c r="D401" s="240" t="s">
        <v>172</v>
      </c>
      <c r="E401" s="258" t="s">
        <v>1</v>
      </c>
      <c r="F401" s="259" t="s">
        <v>1256</v>
      </c>
      <c r="G401" s="257"/>
      <c r="H401" s="260">
        <v>7.7000000000000002</v>
      </c>
      <c r="I401" s="261"/>
      <c r="J401" s="257"/>
      <c r="K401" s="257"/>
      <c r="L401" s="262"/>
      <c r="M401" s="263"/>
      <c r="N401" s="264"/>
      <c r="O401" s="264"/>
      <c r="P401" s="264"/>
      <c r="Q401" s="264"/>
      <c r="R401" s="264"/>
      <c r="S401" s="264"/>
      <c r="T401" s="26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6" t="s">
        <v>172</v>
      </c>
      <c r="AU401" s="266" t="s">
        <v>82</v>
      </c>
      <c r="AV401" s="14" t="s">
        <v>82</v>
      </c>
      <c r="AW401" s="14" t="s">
        <v>30</v>
      </c>
      <c r="AX401" s="14" t="s">
        <v>73</v>
      </c>
      <c r="AY401" s="266" t="s">
        <v>150</v>
      </c>
    </row>
    <row r="402" s="14" customFormat="1">
      <c r="A402" s="14"/>
      <c r="B402" s="256"/>
      <c r="C402" s="257"/>
      <c r="D402" s="240" t="s">
        <v>172</v>
      </c>
      <c r="E402" s="258" t="s">
        <v>1</v>
      </c>
      <c r="F402" s="259" t="s">
        <v>1256</v>
      </c>
      <c r="G402" s="257"/>
      <c r="H402" s="260">
        <v>7.7000000000000002</v>
      </c>
      <c r="I402" s="261"/>
      <c r="J402" s="257"/>
      <c r="K402" s="257"/>
      <c r="L402" s="262"/>
      <c r="M402" s="263"/>
      <c r="N402" s="264"/>
      <c r="O402" s="264"/>
      <c r="P402" s="264"/>
      <c r="Q402" s="264"/>
      <c r="R402" s="264"/>
      <c r="S402" s="264"/>
      <c r="T402" s="26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6" t="s">
        <v>172</v>
      </c>
      <c r="AU402" s="266" t="s">
        <v>82</v>
      </c>
      <c r="AV402" s="14" t="s">
        <v>82</v>
      </c>
      <c r="AW402" s="14" t="s">
        <v>30</v>
      </c>
      <c r="AX402" s="14" t="s">
        <v>73</v>
      </c>
      <c r="AY402" s="266" t="s">
        <v>150</v>
      </c>
    </row>
    <row r="403" s="13" customFormat="1">
      <c r="A403" s="13"/>
      <c r="B403" s="246"/>
      <c r="C403" s="247"/>
      <c r="D403" s="240" t="s">
        <v>172</v>
      </c>
      <c r="E403" s="248" t="s">
        <v>1</v>
      </c>
      <c r="F403" s="249" t="s">
        <v>1257</v>
      </c>
      <c r="G403" s="247"/>
      <c r="H403" s="248" t="s">
        <v>1</v>
      </c>
      <c r="I403" s="250"/>
      <c r="J403" s="247"/>
      <c r="K403" s="247"/>
      <c r="L403" s="251"/>
      <c r="M403" s="252"/>
      <c r="N403" s="253"/>
      <c r="O403" s="253"/>
      <c r="P403" s="253"/>
      <c r="Q403" s="253"/>
      <c r="R403" s="253"/>
      <c r="S403" s="253"/>
      <c r="T403" s="25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5" t="s">
        <v>172</v>
      </c>
      <c r="AU403" s="255" t="s">
        <v>82</v>
      </c>
      <c r="AV403" s="13" t="s">
        <v>80</v>
      </c>
      <c r="AW403" s="13" t="s">
        <v>30</v>
      </c>
      <c r="AX403" s="13" t="s">
        <v>73</v>
      </c>
      <c r="AY403" s="255" t="s">
        <v>150</v>
      </c>
    </row>
    <row r="404" s="14" customFormat="1">
      <c r="A404" s="14"/>
      <c r="B404" s="256"/>
      <c r="C404" s="257"/>
      <c r="D404" s="240" t="s">
        <v>172</v>
      </c>
      <c r="E404" s="258" t="s">
        <v>1</v>
      </c>
      <c r="F404" s="259" t="s">
        <v>1256</v>
      </c>
      <c r="G404" s="257"/>
      <c r="H404" s="260">
        <v>7.7000000000000002</v>
      </c>
      <c r="I404" s="261"/>
      <c r="J404" s="257"/>
      <c r="K404" s="257"/>
      <c r="L404" s="262"/>
      <c r="M404" s="263"/>
      <c r="N404" s="264"/>
      <c r="O404" s="264"/>
      <c r="P404" s="264"/>
      <c r="Q404" s="264"/>
      <c r="R404" s="264"/>
      <c r="S404" s="264"/>
      <c r="T404" s="265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6" t="s">
        <v>172</v>
      </c>
      <c r="AU404" s="266" t="s">
        <v>82</v>
      </c>
      <c r="AV404" s="14" t="s">
        <v>82</v>
      </c>
      <c r="AW404" s="14" t="s">
        <v>30</v>
      </c>
      <c r="AX404" s="14" t="s">
        <v>73</v>
      </c>
      <c r="AY404" s="266" t="s">
        <v>150</v>
      </c>
    </row>
    <row r="405" s="14" customFormat="1">
      <c r="A405" s="14"/>
      <c r="B405" s="256"/>
      <c r="C405" s="257"/>
      <c r="D405" s="240" t="s">
        <v>172</v>
      </c>
      <c r="E405" s="258" t="s">
        <v>1</v>
      </c>
      <c r="F405" s="259" t="s">
        <v>1258</v>
      </c>
      <c r="G405" s="257"/>
      <c r="H405" s="260">
        <v>5.5</v>
      </c>
      <c r="I405" s="261"/>
      <c r="J405" s="257"/>
      <c r="K405" s="257"/>
      <c r="L405" s="262"/>
      <c r="M405" s="263"/>
      <c r="N405" s="264"/>
      <c r="O405" s="264"/>
      <c r="P405" s="264"/>
      <c r="Q405" s="264"/>
      <c r="R405" s="264"/>
      <c r="S405" s="264"/>
      <c r="T405" s="26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6" t="s">
        <v>172</v>
      </c>
      <c r="AU405" s="266" t="s">
        <v>82</v>
      </c>
      <c r="AV405" s="14" t="s">
        <v>82</v>
      </c>
      <c r="AW405" s="14" t="s">
        <v>30</v>
      </c>
      <c r="AX405" s="14" t="s">
        <v>73</v>
      </c>
      <c r="AY405" s="266" t="s">
        <v>150</v>
      </c>
    </row>
    <row r="406" s="13" customFormat="1">
      <c r="A406" s="13"/>
      <c r="B406" s="246"/>
      <c r="C406" s="247"/>
      <c r="D406" s="240" t="s">
        <v>172</v>
      </c>
      <c r="E406" s="248" t="s">
        <v>1</v>
      </c>
      <c r="F406" s="249" t="s">
        <v>1259</v>
      </c>
      <c r="G406" s="247"/>
      <c r="H406" s="248" t="s">
        <v>1</v>
      </c>
      <c r="I406" s="250"/>
      <c r="J406" s="247"/>
      <c r="K406" s="247"/>
      <c r="L406" s="251"/>
      <c r="M406" s="252"/>
      <c r="N406" s="253"/>
      <c r="O406" s="253"/>
      <c r="P406" s="253"/>
      <c r="Q406" s="253"/>
      <c r="R406" s="253"/>
      <c r="S406" s="253"/>
      <c r="T406" s="25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5" t="s">
        <v>172</v>
      </c>
      <c r="AU406" s="255" t="s">
        <v>82</v>
      </c>
      <c r="AV406" s="13" t="s">
        <v>80</v>
      </c>
      <c r="AW406" s="13" t="s">
        <v>30</v>
      </c>
      <c r="AX406" s="13" t="s">
        <v>73</v>
      </c>
      <c r="AY406" s="255" t="s">
        <v>150</v>
      </c>
    </row>
    <row r="407" s="14" customFormat="1">
      <c r="A407" s="14"/>
      <c r="B407" s="256"/>
      <c r="C407" s="257"/>
      <c r="D407" s="240" t="s">
        <v>172</v>
      </c>
      <c r="E407" s="258" t="s">
        <v>1</v>
      </c>
      <c r="F407" s="259" t="s">
        <v>1260</v>
      </c>
      <c r="G407" s="257"/>
      <c r="H407" s="260">
        <v>19.800000000000001</v>
      </c>
      <c r="I407" s="261"/>
      <c r="J407" s="257"/>
      <c r="K407" s="257"/>
      <c r="L407" s="262"/>
      <c r="M407" s="263"/>
      <c r="N407" s="264"/>
      <c r="O407" s="264"/>
      <c r="P407" s="264"/>
      <c r="Q407" s="264"/>
      <c r="R407" s="264"/>
      <c r="S407" s="264"/>
      <c r="T407" s="26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6" t="s">
        <v>172</v>
      </c>
      <c r="AU407" s="266" t="s">
        <v>82</v>
      </c>
      <c r="AV407" s="14" t="s">
        <v>82</v>
      </c>
      <c r="AW407" s="14" t="s">
        <v>30</v>
      </c>
      <c r="AX407" s="14" t="s">
        <v>73</v>
      </c>
      <c r="AY407" s="266" t="s">
        <v>150</v>
      </c>
    </row>
    <row r="408" s="13" customFormat="1">
      <c r="A408" s="13"/>
      <c r="B408" s="246"/>
      <c r="C408" s="247"/>
      <c r="D408" s="240" t="s">
        <v>172</v>
      </c>
      <c r="E408" s="248" t="s">
        <v>1</v>
      </c>
      <c r="F408" s="249" t="s">
        <v>1261</v>
      </c>
      <c r="G408" s="247"/>
      <c r="H408" s="248" t="s">
        <v>1</v>
      </c>
      <c r="I408" s="250"/>
      <c r="J408" s="247"/>
      <c r="K408" s="247"/>
      <c r="L408" s="251"/>
      <c r="M408" s="252"/>
      <c r="N408" s="253"/>
      <c r="O408" s="253"/>
      <c r="P408" s="253"/>
      <c r="Q408" s="253"/>
      <c r="R408" s="253"/>
      <c r="S408" s="253"/>
      <c r="T408" s="25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5" t="s">
        <v>172</v>
      </c>
      <c r="AU408" s="255" t="s">
        <v>82</v>
      </c>
      <c r="AV408" s="13" t="s">
        <v>80</v>
      </c>
      <c r="AW408" s="13" t="s">
        <v>30</v>
      </c>
      <c r="AX408" s="13" t="s">
        <v>73</v>
      </c>
      <c r="AY408" s="255" t="s">
        <v>150</v>
      </c>
    </row>
    <row r="409" s="14" customFormat="1">
      <c r="A409" s="14"/>
      <c r="B409" s="256"/>
      <c r="C409" s="257"/>
      <c r="D409" s="240" t="s">
        <v>172</v>
      </c>
      <c r="E409" s="258" t="s">
        <v>1</v>
      </c>
      <c r="F409" s="259" t="s">
        <v>1262</v>
      </c>
      <c r="G409" s="257"/>
      <c r="H409" s="260">
        <v>18.359999999999999</v>
      </c>
      <c r="I409" s="261"/>
      <c r="J409" s="257"/>
      <c r="K409" s="257"/>
      <c r="L409" s="262"/>
      <c r="M409" s="263"/>
      <c r="N409" s="264"/>
      <c r="O409" s="264"/>
      <c r="P409" s="264"/>
      <c r="Q409" s="264"/>
      <c r="R409" s="264"/>
      <c r="S409" s="264"/>
      <c r="T409" s="26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6" t="s">
        <v>172</v>
      </c>
      <c r="AU409" s="266" t="s">
        <v>82</v>
      </c>
      <c r="AV409" s="14" t="s">
        <v>82</v>
      </c>
      <c r="AW409" s="14" t="s">
        <v>30</v>
      </c>
      <c r="AX409" s="14" t="s">
        <v>73</v>
      </c>
      <c r="AY409" s="266" t="s">
        <v>150</v>
      </c>
    </row>
    <row r="410" s="14" customFormat="1">
      <c r="A410" s="14"/>
      <c r="B410" s="256"/>
      <c r="C410" s="257"/>
      <c r="D410" s="240" t="s">
        <v>172</v>
      </c>
      <c r="E410" s="258" t="s">
        <v>1</v>
      </c>
      <c r="F410" s="259" t="s">
        <v>1263</v>
      </c>
      <c r="G410" s="257"/>
      <c r="H410" s="260">
        <v>10.560000000000001</v>
      </c>
      <c r="I410" s="261"/>
      <c r="J410" s="257"/>
      <c r="K410" s="257"/>
      <c r="L410" s="262"/>
      <c r="M410" s="263"/>
      <c r="N410" s="264"/>
      <c r="O410" s="264"/>
      <c r="P410" s="264"/>
      <c r="Q410" s="264"/>
      <c r="R410" s="264"/>
      <c r="S410" s="264"/>
      <c r="T410" s="26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6" t="s">
        <v>172</v>
      </c>
      <c r="AU410" s="266" t="s">
        <v>82</v>
      </c>
      <c r="AV410" s="14" t="s">
        <v>82</v>
      </c>
      <c r="AW410" s="14" t="s">
        <v>30</v>
      </c>
      <c r="AX410" s="14" t="s">
        <v>73</v>
      </c>
      <c r="AY410" s="266" t="s">
        <v>150</v>
      </c>
    </row>
    <row r="411" s="15" customFormat="1">
      <c r="A411" s="15"/>
      <c r="B411" s="267"/>
      <c r="C411" s="268"/>
      <c r="D411" s="240" t="s">
        <v>172</v>
      </c>
      <c r="E411" s="269" t="s">
        <v>1</v>
      </c>
      <c r="F411" s="270" t="s">
        <v>204</v>
      </c>
      <c r="G411" s="268"/>
      <c r="H411" s="271">
        <v>77.319999999999993</v>
      </c>
      <c r="I411" s="272"/>
      <c r="J411" s="268"/>
      <c r="K411" s="268"/>
      <c r="L411" s="273"/>
      <c r="M411" s="274"/>
      <c r="N411" s="275"/>
      <c r="O411" s="275"/>
      <c r="P411" s="275"/>
      <c r="Q411" s="275"/>
      <c r="R411" s="275"/>
      <c r="S411" s="275"/>
      <c r="T411" s="276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77" t="s">
        <v>172</v>
      </c>
      <c r="AU411" s="277" t="s">
        <v>82</v>
      </c>
      <c r="AV411" s="15" t="s">
        <v>157</v>
      </c>
      <c r="AW411" s="15" t="s">
        <v>30</v>
      </c>
      <c r="AX411" s="15" t="s">
        <v>80</v>
      </c>
      <c r="AY411" s="277" t="s">
        <v>150</v>
      </c>
    </row>
    <row r="412" s="2" customFormat="1">
      <c r="A412" s="38"/>
      <c r="B412" s="39"/>
      <c r="C412" s="227" t="s">
        <v>840</v>
      </c>
      <c r="D412" s="227" t="s">
        <v>152</v>
      </c>
      <c r="E412" s="228" t="s">
        <v>239</v>
      </c>
      <c r="F412" s="229" t="s">
        <v>240</v>
      </c>
      <c r="G412" s="230" t="s">
        <v>177</v>
      </c>
      <c r="H412" s="231">
        <v>19.920000000000002</v>
      </c>
      <c r="I412" s="232"/>
      <c r="J412" s="233">
        <f>ROUND(I412*H412,2)</f>
        <v>0</v>
      </c>
      <c r="K412" s="229" t="s">
        <v>156</v>
      </c>
      <c r="L412" s="44"/>
      <c r="M412" s="234" t="s">
        <v>1</v>
      </c>
      <c r="N412" s="235" t="s">
        <v>38</v>
      </c>
      <c r="O412" s="91"/>
      <c r="P412" s="236">
        <f>O412*H412</f>
        <v>0</v>
      </c>
      <c r="Q412" s="236">
        <v>0</v>
      </c>
      <c r="R412" s="236">
        <f>Q412*H412</f>
        <v>0</v>
      </c>
      <c r="S412" s="236">
        <v>0.023300000000000001</v>
      </c>
      <c r="T412" s="237">
        <f>S412*H412</f>
        <v>0.46413600000000005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8" t="s">
        <v>157</v>
      </c>
      <c r="AT412" s="238" t="s">
        <v>152</v>
      </c>
      <c r="AU412" s="238" t="s">
        <v>82</v>
      </c>
      <c r="AY412" s="17" t="s">
        <v>150</v>
      </c>
      <c r="BE412" s="239">
        <f>IF(N412="základní",J412,0)</f>
        <v>0</v>
      </c>
      <c r="BF412" s="239">
        <f>IF(N412="snížená",J412,0)</f>
        <v>0</v>
      </c>
      <c r="BG412" s="239">
        <f>IF(N412="zákl. přenesená",J412,0)</f>
        <v>0</v>
      </c>
      <c r="BH412" s="239">
        <f>IF(N412="sníž. přenesená",J412,0)</f>
        <v>0</v>
      </c>
      <c r="BI412" s="239">
        <f>IF(N412="nulová",J412,0)</f>
        <v>0</v>
      </c>
      <c r="BJ412" s="17" t="s">
        <v>80</v>
      </c>
      <c r="BK412" s="239">
        <f>ROUND(I412*H412,2)</f>
        <v>0</v>
      </c>
      <c r="BL412" s="17" t="s">
        <v>157</v>
      </c>
      <c r="BM412" s="238" t="s">
        <v>1265</v>
      </c>
    </row>
    <row r="413" s="2" customFormat="1">
      <c r="A413" s="38"/>
      <c r="B413" s="39"/>
      <c r="C413" s="40"/>
      <c r="D413" s="240" t="s">
        <v>159</v>
      </c>
      <c r="E413" s="40"/>
      <c r="F413" s="241" t="s">
        <v>242</v>
      </c>
      <c r="G413" s="40"/>
      <c r="H413" s="40"/>
      <c r="I413" s="242"/>
      <c r="J413" s="40"/>
      <c r="K413" s="40"/>
      <c r="L413" s="44"/>
      <c r="M413" s="243"/>
      <c r="N413" s="244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159</v>
      </c>
      <c r="AU413" s="17" t="s">
        <v>82</v>
      </c>
    </row>
    <row r="414" s="2" customFormat="1">
      <c r="A414" s="38"/>
      <c r="B414" s="39"/>
      <c r="C414" s="40"/>
      <c r="D414" s="240" t="s">
        <v>170</v>
      </c>
      <c r="E414" s="40"/>
      <c r="F414" s="245" t="s">
        <v>1266</v>
      </c>
      <c r="G414" s="40"/>
      <c r="H414" s="40"/>
      <c r="I414" s="242"/>
      <c r="J414" s="40"/>
      <c r="K414" s="40"/>
      <c r="L414" s="44"/>
      <c r="M414" s="243"/>
      <c r="N414" s="244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170</v>
      </c>
      <c r="AU414" s="17" t="s">
        <v>82</v>
      </c>
    </row>
    <row r="415" s="13" customFormat="1">
      <c r="A415" s="13"/>
      <c r="B415" s="246"/>
      <c r="C415" s="247"/>
      <c r="D415" s="240" t="s">
        <v>172</v>
      </c>
      <c r="E415" s="248" t="s">
        <v>1</v>
      </c>
      <c r="F415" s="249" t="s">
        <v>1267</v>
      </c>
      <c r="G415" s="247"/>
      <c r="H415" s="248" t="s">
        <v>1</v>
      </c>
      <c r="I415" s="250"/>
      <c r="J415" s="247"/>
      <c r="K415" s="247"/>
      <c r="L415" s="251"/>
      <c r="M415" s="252"/>
      <c r="N415" s="253"/>
      <c r="O415" s="253"/>
      <c r="P415" s="253"/>
      <c r="Q415" s="253"/>
      <c r="R415" s="253"/>
      <c r="S415" s="253"/>
      <c r="T415" s="25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5" t="s">
        <v>172</v>
      </c>
      <c r="AU415" s="255" t="s">
        <v>82</v>
      </c>
      <c r="AV415" s="13" t="s">
        <v>80</v>
      </c>
      <c r="AW415" s="13" t="s">
        <v>30</v>
      </c>
      <c r="AX415" s="13" t="s">
        <v>73</v>
      </c>
      <c r="AY415" s="255" t="s">
        <v>150</v>
      </c>
    </row>
    <row r="416" s="14" customFormat="1">
      <c r="A416" s="14"/>
      <c r="B416" s="256"/>
      <c r="C416" s="257"/>
      <c r="D416" s="240" t="s">
        <v>172</v>
      </c>
      <c r="E416" s="258" t="s">
        <v>1</v>
      </c>
      <c r="F416" s="259" t="s">
        <v>1268</v>
      </c>
      <c r="G416" s="257"/>
      <c r="H416" s="260">
        <v>2.2000000000000002</v>
      </c>
      <c r="I416" s="261"/>
      <c r="J416" s="257"/>
      <c r="K416" s="257"/>
      <c r="L416" s="262"/>
      <c r="M416" s="263"/>
      <c r="N416" s="264"/>
      <c r="O416" s="264"/>
      <c r="P416" s="264"/>
      <c r="Q416" s="264"/>
      <c r="R416" s="264"/>
      <c r="S416" s="264"/>
      <c r="T416" s="26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6" t="s">
        <v>172</v>
      </c>
      <c r="AU416" s="266" t="s">
        <v>82</v>
      </c>
      <c r="AV416" s="14" t="s">
        <v>82</v>
      </c>
      <c r="AW416" s="14" t="s">
        <v>30</v>
      </c>
      <c r="AX416" s="14" t="s">
        <v>73</v>
      </c>
      <c r="AY416" s="266" t="s">
        <v>150</v>
      </c>
    </row>
    <row r="417" s="13" customFormat="1">
      <c r="A417" s="13"/>
      <c r="B417" s="246"/>
      <c r="C417" s="247"/>
      <c r="D417" s="240" t="s">
        <v>172</v>
      </c>
      <c r="E417" s="248" t="s">
        <v>1</v>
      </c>
      <c r="F417" s="249" t="s">
        <v>1269</v>
      </c>
      <c r="G417" s="247"/>
      <c r="H417" s="248" t="s">
        <v>1</v>
      </c>
      <c r="I417" s="250"/>
      <c r="J417" s="247"/>
      <c r="K417" s="247"/>
      <c r="L417" s="251"/>
      <c r="M417" s="252"/>
      <c r="N417" s="253"/>
      <c r="O417" s="253"/>
      <c r="P417" s="253"/>
      <c r="Q417" s="253"/>
      <c r="R417" s="253"/>
      <c r="S417" s="253"/>
      <c r="T417" s="25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5" t="s">
        <v>172</v>
      </c>
      <c r="AU417" s="255" t="s">
        <v>82</v>
      </c>
      <c r="AV417" s="13" t="s">
        <v>80</v>
      </c>
      <c r="AW417" s="13" t="s">
        <v>30</v>
      </c>
      <c r="AX417" s="13" t="s">
        <v>73</v>
      </c>
      <c r="AY417" s="255" t="s">
        <v>150</v>
      </c>
    </row>
    <row r="418" s="14" customFormat="1">
      <c r="A418" s="14"/>
      <c r="B418" s="256"/>
      <c r="C418" s="257"/>
      <c r="D418" s="240" t="s">
        <v>172</v>
      </c>
      <c r="E418" s="258" t="s">
        <v>1</v>
      </c>
      <c r="F418" s="259" t="s">
        <v>1270</v>
      </c>
      <c r="G418" s="257"/>
      <c r="H418" s="260">
        <v>9.9000000000000004</v>
      </c>
      <c r="I418" s="261"/>
      <c r="J418" s="257"/>
      <c r="K418" s="257"/>
      <c r="L418" s="262"/>
      <c r="M418" s="263"/>
      <c r="N418" s="264"/>
      <c r="O418" s="264"/>
      <c r="P418" s="264"/>
      <c r="Q418" s="264"/>
      <c r="R418" s="264"/>
      <c r="S418" s="264"/>
      <c r="T418" s="265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6" t="s">
        <v>172</v>
      </c>
      <c r="AU418" s="266" t="s">
        <v>82</v>
      </c>
      <c r="AV418" s="14" t="s">
        <v>82</v>
      </c>
      <c r="AW418" s="14" t="s">
        <v>30</v>
      </c>
      <c r="AX418" s="14" t="s">
        <v>73</v>
      </c>
      <c r="AY418" s="266" t="s">
        <v>150</v>
      </c>
    </row>
    <row r="419" s="13" customFormat="1">
      <c r="A419" s="13"/>
      <c r="B419" s="246"/>
      <c r="C419" s="247"/>
      <c r="D419" s="240" t="s">
        <v>172</v>
      </c>
      <c r="E419" s="248" t="s">
        <v>1</v>
      </c>
      <c r="F419" s="249" t="s">
        <v>1271</v>
      </c>
      <c r="G419" s="247"/>
      <c r="H419" s="248" t="s">
        <v>1</v>
      </c>
      <c r="I419" s="250"/>
      <c r="J419" s="247"/>
      <c r="K419" s="247"/>
      <c r="L419" s="251"/>
      <c r="M419" s="252"/>
      <c r="N419" s="253"/>
      <c r="O419" s="253"/>
      <c r="P419" s="253"/>
      <c r="Q419" s="253"/>
      <c r="R419" s="253"/>
      <c r="S419" s="253"/>
      <c r="T419" s="25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5" t="s">
        <v>172</v>
      </c>
      <c r="AU419" s="255" t="s">
        <v>82</v>
      </c>
      <c r="AV419" s="13" t="s">
        <v>80</v>
      </c>
      <c r="AW419" s="13" t="s">
        <v>30</v>
      </c>
      <c r="AX419" s="13" t="s">
        <v>73</v>
      </c>
      <c r="AY419" s="255" t="s">
        <v>150</v>
      </c>
    </row>
    <row r="420" s="14" customFormat="1">
      <c r="A420" s="14"/>
      <c r="B420" s="256"/>
      <c r="C420" s="257"/>
      <c r="D420" s="240" t="s">
        <v>172</v>
      </c>
      <c r="E420" s="258" t="s">
        <v>1</v>
      </c>
      <c r="F420" s="259" t="s">
        <v>1272</v>
      </c>
      <c r="G420" s="257"/>
      <c r="H420" s="260">
        <v>7.8200000000000003</v>
      </c>
      <c r="I420" s="261"/>
      <c r="J420" s="257"/>
      <c r="K420" s="257"/>
      <c r="L420" s="262"/>
      <c r="M420" s="263"/>
      <c r="N420" s="264"/>
      <c r="O420" s="264"/>
      <c r="P420" s="264"/>
      <c r="Q420" s="264"/>
      <c r="R420" s="264"/>
      <c r="S420" s="264"/>
      <c r="T420" s="26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6" t="s">
        <v>172</v>
      </c>
      <c r="AU420" s="266" t="s">
        <v>82</v>
      </c>
      <c r="AV420" s="14" t="s">
        <v>82</v>
      </c>
      <c r="AW420" s="14" t="s">
        <v>30</v>
      </c>
      <c r="AX420" s="14" t="s">
        <v>73</v>
      </c>
      <c r="AY420" s="266" t="s">
        <v>150</v>
      </c>
    </row>
    <row r="421" s="15" customFormat="1">
      <c r="A421" s="15"/>
      <c r="B421" s="267"/>
      <c r="C421" s="268"/>
      <c r="D421" s="240" t="s">
        <v>172</v>
      </c>
      <c r="E421" s="269" t="s">
        <v>1</v>
      </c>
      <c r="F421" s="270" t="s">
        <v>204</v>
      </c>
      <c r="G421" s="268"/>
      <c r="H421" s="271">
        <v>19.920000000000002</v>
      </c>
      <c r="I421" s="272"/>
      <c r="J421" s="268"/>
      <c r="K421" s="268"/>
      <c r="L421" s="273"/>
      <c r="M421" s="274"/>
      <c r="N421" s="275"/>
      <c r="O421" s="275"/>
      <c r="P421" s="275"/>
      <c r="Q421" s="275"/>
      <c r="R421" s="275"/>
      <c r="S421" s="275"/>
      <c r="T421" s="276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77" t="s">
        <v>172</v>
      </c>
      <c r="AU421" s="277" t="s">
        <v>82</v>
      </c>
      <c r="AV421" s="15" t="s">
        <v>157</v>
      </c>
      <c r="AW421" s="15" t="s">
        <v>30</v>
      </c>
      <c r="AX421" s="15" t="s">
        <v>80</v>
      </c>
      <c r="AY421" s="277" t="s">
        <v>150</v>
      </c>
    </row>
    <row r="422" s="2" customFormat="1">
      <c r="A422" s="38"/>
      <c r="B422" s="39"/>
      <c r="C422" s="227" t="s">
        <v>843</v>
      </c>
      <c r="D422" s="227" t="s">
        <v>152</v>
      </c>
      <c r="E422" s="228" t="s">
        <v>261</v>
      </c>
      <c r="F422" s="229" t="s">
        <v>262</v>
      </c>
      <c r="G422" s="230" t="s">
        <v>167</v>
      </c>
      <c r="H422" s="231">
        <v>0.47999999999999998</v>
      </c>
      <c r="I422" s="232"/>
      <c r="J422" s="233">
        <f>ROUND(I422*H422,2)</f>
        <v>0</v>
      </c>
      <c r="K422" s="229" t="s">
        <v>156</v>
      </c>
      <c r="L422" s="44"/>
      <c r="M422" s="234" t="s">
        <v>1</v>
      </c>
      <c r="N422" s="235" t="s">
        <v>38</v>
      </c>
      <c r="O422" s="91"/>
      <c r="P422" s="236">
        <f>O422*H422</f>
        <v>0</v>
      </c>
      <c r="Q422" s="236">
        <v>0.50375000000000003</v>
      </c>
      <c r="R422" s="236">
        <f>Q422*H422</f>
        <v>0.24180000000000002</v>
      </c>
      <c r="S422" s="236">
        <v>2.5</v>
      </c>
      <c r="T422" s="237">
        <f>S422*H422</f>
        <v>1.2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38" t="s">
        <v>157</v>
      </c>
      <c r="AT422" s="238" t="s">
        <v>152</v>
      </c>
      <c r="AU422" s="238" t="s">
        <v>82</v>
      </c>
      <c r="AY422" s="17" t="s">
        <v>150</v>
      </c>
      <c r="BE422" s="239">
        <f>IF(N422="základní",J422,0)</f>
        <v>0</v>
      </c>
      <c r="BF422" s="239">
        <f>IF(N422="snížená",J422,0)</f>
        <v>0</v>
      </c>
      <c r="BG422" s="239">
        <f>IF(N422="zákl. přenesená",J422,0)</f>
        <v>0</v>
      </c>
      <c r="BH422" s="239">
        <f>IF(N422="sníž. přenesená",J422,0)</f>
        <v>0</v>
      </c>
      <c r="BI422" s="239">
        <f>IF(N422="nulová",J422,0)</f>
        <v>0</v>
      </c>
      <c r="BJ422" s="17" t="s">
        <v>80</v>
      </c>
      <c r="BK422" s="239">
        <f>ROUND(I422*H422,2)</f>
        <v>0</v>
      </c>
      <c r="BL422" s="17" t="s">
        <v>157</v>
      </c>
      <c r="BM422" s="238" t="s">
        <v>1273</v>
      </c>
    </row>
    <row r="423" s="2" customFormat="1">
      <c r="A423" s="38"/>
      <c r="B423" s="39"/>
      <c r="C423" s="40"/>
      <c r="D423" s="240" t="s">
        <v>159</v>
      </c>
      <c r="E423" s="40"/>
      <c r="F423" s="241" t="s">
        <v>264</v>
      </c>
      <c r="G423" s="40"/>
      <c r="H423" s="40"/>
      <c r="I423" s="242"/>
      <c r="J423" s="40"/>
      <c r="K423" s="40"/>
      <c r="L423" s="44"/>
      <c r="M423" s="243"/>
      <c r="N423" s="244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159</v>
      </c>
      <c r="AU423" s="17" t="s">
        <v>82</v>
      </c>
    </row>
    <row r="424" s="2" customFormat="1">
      <c r="A424" s="38"/>
      <c r="B424" s="39"/>
      <c r="C424" s="40"/>
      <c r="D424" s="240" t="s">
        <v>170</v>
      </c>
      <c r="E424" s="40"/>
      <c r="F424" s="245" t="s">
        <v>1274</v>
      </c>
      <c r="G424" s="40"/>
      <c r="H424" s="40"/>
      <c r="I424" s="242"/>
      <c r="J424" s="40"/>
      <c r="K424" s="40"/>
      <c r="L424" s="44"/>
      <c r="M424" s="243"/>
      <c r="N424" s="244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170</v>
      </c>
      <c r="AU424" s="17" t="s">
        <v>82</v>
      </c>
    </row>
    <row r="425" s="13" customFormat="1">
      <c r="A425" s="13"/>
      <c r="B425" s="246"/>
      <c r="C425" s="247"/>
      <c r="D425" s="240" t="s">
        <v>172</v>
      </c>
      <c r="E425" s="248" t="s">
        <v>1</v>
      </c>
      <c r="F425" s="249" t="s">
        <v>1275</v>
      </c>
      <c r="G425" s="247"/>
      <c r="H425" s="248" t="s">
        <v>1</v>
      </c>
      <c r="I425" s="250"/>
      <c r="J425" s="247"/>
      <c r="K425" s="247"/>
      <c r="L425" s="251"/>
      <c r="M425" s="252"/>
      <c r="N425" s="253"/>
      <c r="O425" s="253"/>
      <c r="P425" s="253"/>
      <c r="Q425" s="253"/>
      <c r="R425" s="253"/>
      <c r="S425" s="253"/>
      <c r="T425" s="25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5" t="s">
        <v>172</v>
      </c>
      <c r="AU425" s="255" t="s">
        <v>82</v>
      </c>
      <c r="AV425" s="13" t="s">
        <v>80</v>
      </c>
      <c r="AW425" s="13" t="s">
        <v>30</v>
      </c>
      <c r="AX425" s="13" t="s">
        <v>73</v>
      </c>
      <c r="AY425" s="255" t="s">
        <v>150</v>
      </c>
    </row>
    <row r="426" s="14" customFormat="1">
      <c r="A426" s="14"/>
      <c r="B426" s="256"/>
      <c r="C426" s="257"/>
      <c r="D426" s="240" t="s">
        <v>172</v>
      </c>
      <c r="E426" s="258" t="s">
        <v>1</v>
      </c>
      <c r="F426" s="259" t="s">
        <v>1276</v>
      </c>
      <c r="G426" s="257"/>
      <c r="H426" s="260">
        <v>0.47999999999999998</v>
      </c>
      <c r="I426" s="261"/>
      <c r="J426" s="257"/>
      <c r="K426" s="257"/>
      <c r="L426" s="262"/>
      <c r="M426" s="263"/>
      <c r="N426" s="264"/>
      <c r="O426" s="264"/>
      <c r="P426" s="264"/>
      <c r="Q426" s="264"/>
      <c r="R426" s="264"/>
      <c r="S426" s="264"/>
      <c r="T426" s="26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6" t="s">
        <v>172</v>
      </c>
      <c r="AU426" s="266" t="s">
        <v>82</v>
      </c>
      <c r="AV426" s="14" t="s">
        <v>82</v>
      </c>
      <c r="AW426" s="14" t="s">
        <v>30</v>
      </c>
      <c r="AX426" s="14" t="s">
        <v>80</v>
      </c>
      <c r="AY426" s="266" t="s">
        <v>150</v>
      </c>
    </row>
    <row r="427" s="2" customFormat="1" ht="16.5" customHeight="1">
      <c r="A427" s="38"/>
      <c r="B427" s="39"/>
      <c r="C427" s="278" t="s">
        <v>845</v>
      </c>
      <c r="D427" s="278" t="s">
        <v>268</v>
      </c>
      <c r="E427" s="279" t="s">
        <v>1277</v>
      </c>
      <c r="F427" s="280" t="s">
        <v>1278</v>
      </c>
      <c r="G427" s="281" t="s">
        <v>184</v>
      </c>
      <c r="H427" s="282">
        <v>0.67200000000000004</v>
      </c>
      <c r="I427" s="283"/>
      <c r="J427" s="284">
        <f>ROUND(I427*H427,2)</f>
        <v>0</v>
      </c>
      <c r="K427" s="280" t="s">
        <v>156</v>
      </c>
      <c r="L427" s="285"/>
      <c r="M427" s="286" t="s">
        <v>1</v>
      </c>
      <c r="N427" s="287" t="s">
        <v>38</v>
      </c>
      <c r="O427" s="91"/>
      <c r="P427" s="236">
        <f>O427*H427</f>
        <v>0</v>
      </c>
      <c r="Q427" s="236">
        <v>1</v>
      </c>
      <c r="R427" s="236">
        <f>Q427*H427</f>
        <v>0.67200000000000004</v>
      </c>
      <c r="S427" s="236">
        <v>0</v>
      </c>
      <c r="T427" s="237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38" t="s">
        <v>213</v>
      </c>
      <c r="AT427" s="238" t="s">
        <v>268</v>
      </c>
      <c r="AU427" s="238" t="s">
        <v>82</v>
      </c>
      <c r="AY427" s="17" t="s">
        <v>150</v>
      </c>
      <c r="BE427" s="239">
        <f>IF(N427="základní",J427,0)</f>
        <v>0</v>
      </c>
      <c r="BF427" s="239">
        <f>IF(N427="snížená",J427,0)</f>
        <v>0</v>
      </c>
      <c r="BG427" s="239">
        <f>IF(N427="zákl. přenesená",J427,0)</f>
        <v>0</v>
      </c>
      <c r="BH427" s="239">
        <f>IF(N427="sníž. přenesená",J427,0)</f>
        <v>0</v>
      </c>
      <c r="BI427" s="239">
        <f>IF(N427="nulová",J427,0)</f>
        <v>0</v>
      </c>
      <c r="BJ427" s="17" t="s">
        <v>80</v>
      </c>
      <c r="BK427" s="239">
        <f>ROUND(I427*H427,2)</f>
        <v>0</v>
      </c>
      <c r="BL427" s="17" t="s">
        <v>157</v>
      </c>
      <c r="BM427" s="238" t="s">
        <v>1279</v>
      </c>
    </row>
    <row r="428" s="2" customFormat="1">
      <c r="A428" s="38"/>
      <c r="B428" s="39"/>
      <c r="C428" s="40"/>
      <c r="D428" s="240" t="s">
        <v>159</v>
      </c>
      <c r="E428" s="40"/>
      <c r="F428" s="241" t="s">
        <v>1278</v>
      </c>
      <c r="G428" s="40"/>
      <c r="H428" s="40"/>
      <c r="I428" s="242"/>
      <c r="J428" s="40"/>
      <c r="K428" s="40"/>
      <c r="L428" s="44"/>
      <c r="M428" s="243"/>
      <c r="N428" s="244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159</v>
      </c>
      <c r="AU428" s="17" t="s">
        <v>82</v>
      </c>
    </row>
    <row r="429" s="13" customFormat="1">
      <c r="A429" s="13"/>
      <c r="B429" s="246"/>
      <c r="C429" s="247"/>
      <c r="D429" s="240" t="s">
        <v>172</v>
      </c>
      <c r="E429" s="248" t="s">
        <v>1</v>
      </c>
      <c r="F429" s="249" t="s">
        <v>1280</v>
      </c>
      <c r="G429" s="247"/>
      <c r="H429" s="248" t="s">
        <v>1</v>
      </c>
      <c r="I429" s="250"/>
      <c r="J429" s="247"/>
      <c r="K429" s="247"/>
      <c r="L429" s="251"/>
      <c r="M429" s="252"/>
      <c r="N429" s="253"/>
      <c r="O429" s="253"/>
      <c r="P429" s="253"/>
      <c r="Q429" s="253"/>
      <c r="R429" s="253"/>
      <c r="S429" s="253"/>
      <c r="T429" s="25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5" t="s">
        <v>172</v>
      </c>
      <c r="AU429" s="255" t="s">
        <v>82</v>
      </c>
      <c r="AV429" s="13" t="s">
        <v>80</v>
      </c>
      <c r="AW429" s="13" t="s">
        <v>30</v>
      </c>
      <c r="AX429" s="13" t="s">
        <v>73</v>
      </c>
      <c r="AY429" s="255" t="s">
        <v>150</v>
      </c>
    </row>
    <row r="430" s="14" customFormat="1">
      <c r="A430" s="14"/>
      <c r="B430" s="256"/>
      <c r="C430" s="257"/>
      <c r="D430" s="240" t="s">
        <v>172</v>
      </c>
      <c r="E430" s="258" t="s">
        <v>1</v>
      </c>
      <c r="F430" s="259" t="s">
        <v>1281</v>
      </c>
      <c r="G430" s="257"/>
      <c r="H430" s="260">
        <v>0.67200000000000004</v>
      </c>
      <c r="I430" s="261"/>
      <c r="J430" s="257"/>
      <c r="K430" s="257"/>
      <c r="L430" s="262"/>
      <c r="M430" s="263"/>
      <c r="N430" s="264"/>
      <c r="O430" s="264"/>
      <c r="P430" s="264"/>
      <c r="Q430" s="264"/>
      <c r="R430" s="264"/>
      <c r="S430" s="264"/>
      <c r="T430" s="265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6" t="s">
        <v>172</v>
      </c>
      <c r="AU430" s="266" t="s">
        <v>82</v>
      </c>
      <c r="AV430" s="14" t="s">
        <v>82</v>
      </c>
      <c r="AW430" s="14" t="s">
        <v>30</v>
      </c>
      <c r="AX430" s="14" t="s">
        <v>80</v>
      </c>
      <c r="AY430" s="266" t="s">
        <v>150</v>
      </c>
    </row>
    <row r="431" s="2" customFormat="1">
      <c r="A431" s="38"/>
      <c r="B431" s="39"/>
      <c r="C431" s="227" t="s">
        <v>852</v>
      </c>
      <c r="D431" s="227" t="s">
        <v>152</v>
      </c>
      <c r="E431" s="228" t="s">
        <v>276</v>
      </c>
      <c r="F431" s="229" t="s">
        <v>277</v>
      </c>
      <c r="G431" s="230" t="s">
        <v>177</v>
      </c>
      <c r="H431" s="231">
        <v>19.920000000000002</v>
      </c>
      <c r="I431" s="232"/>
      <c r="J431" s="233">
        <f>ROUND(I431*H431,2)</f>
        <v>0</v>
      </c>
      <c r="K431" s="229" t="s">
        <v>156</v>
      </c>
      <c r="L431" s="44"/>
      <c r="M431" s="234" t="s">
        <v>1</v>
      </c>
      <c r="N431" s="235" t="s">
        <v>38</v>
      </c>
      <c r="O431" s="91"/>
      <c r="P431" s="236">
        <f>O431*H431</f>
        <v>0</v>
      </c>
      <c r="Q431" s="236">
        <v>0.023244399999999998</v>
      </c>
      <c r="R431" s="236">
        <f>Q431*H431</f>
        <v>0.46302844799999998</v>
      </c>
      <c r="S431" s="236">
        <v>0</v>
      </c>
      <c r="T431" s="237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38" t="s">
        <v>157</v>
      </c>
      <c r="AT431" s="238" t="s">
        <v>152</v>
      </c>
      <c r="AU431" s="238" t="s">
        <v>82</v>
      </c>
      <c r="AY431" s="17" t="s">
        <v>150</v>
      </c>
      <c r="BE431" s="239">
        <f>IF(N431="základní",J431,0)</f>
        <v>0</v>
      </c>
      <c r="BF431" s="239">
        <f>IF(N431="snížená",J431,0)</f>
        <v>0</v>
      </c>
      <c r="BG431" s="239">
        <f>IF(N431="zákl. přenesená",J431,0)</f>
        <v>0</v>
      </c>
      <c r="BH431" s="239">
        <f>IF(N431="sníž. přenesená",J431,0)</f>
        <v>0</v>
      </c>
      <c r="BI431" s="239">
        <f>IF(N431="nulová",J431,0)</f>
        <v>0</v>
      </c>
      <c r="BJ431" s="17" t="s">
        <v>80</v>
      </c>
      <c r="BK431" s="239">
        <f>ROUND(I431*H431,2)</f>
        <v>0</v>
      </c>
      <c r="BL431" s="17" t="s">
        <v>157</v>
      </c>
      <c r="BM431" s="238" t="s">
        <v>1282</v>
      </c>
    </row>
    <row r="432" s="2" customFormat="1">
      <c r="A432" s="38"/>
      <c r="B432" s="39"/>
      <c r="C432" s="40"/>
      <c r="D432" s="240" t="s">
        <v>159</v>
      </c>
      <c r="E432" s="40"/>
      <c r="F432" s="241" t="s">
        <v>279</v>
      </c>
      <c r="G432" s="40"/>
      <c r="H432" s="40"/>
      <c r="I432" s="242"/>
      <c r="J432" s="40"/>
      <c r="K432" s="40"/>
      <c r="L432" s="44"/>
      <c r="M432" s="243"/>
      <c r="N432" s="244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159</v>
      </c>
      <c r="AU432" s="17" t="s">
        <v>82</v>
      </c>
    </row>
    <row r="433" s="2" customFormat="1">
      <c r="A433" s="38"/>
      <c r="B433" s="39"/>
      <c r="C433" s="40"/>
      <c r="D433" s="240" t="s">
        <v>170</v>
      </c>
      <c r="E433" s="40"/>
      <c r="F433" s="245" t="s">
        <v>1266</v>
      </c>
      <c r="G433" s="40"/>
      <c r="H433" s="40"/>
      <c r="I433" s="242"/>
      <c r="J433" s="40"/>
      <c r="K433" s="40"/>
      <c r="L433" s="44"/>
      <c r="M433" s="243"/>
      <c r="N433" s="244"/>
      <c r="O433" s="91"/>
      <c r="P433" s="91"/>
      <c r="Q433" s="91"/>
      <c r="R433" s="91"/>
      <c r="S433" s="91"/>
      <c r="T433" s="92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170</v>
      </c>
      <c r="AU433" s="17" t="s">
        <v>82</v>
      </c>
    </row>
    <row r="434" s="13" customFormat="1">
      <c r="A434" s="13"/>
      <c r="B434" s="246"/>
      <c r="C434" s="247"/>
      <c r="D434" s="240" t="s">
        <v>172</v>
      </c>
      <c r="E434" s="248" t="s">
        <v>1</v>
      </c>
      <c r="F434" s="249" t="s">
        <v>1267</v>
      </c>
      <c r="G434" s="247"/>
      <c r="H434" s="248" t="s">
        <v>1</v>
      </c>
      <c r="I434" s="250"/>
      <c r="J434" s="247"/>
      <c r="K434" s="247"/>
      <c r="L434" s="251"/>
      <c r="M434" s="252"/>
      <c r="N434" s="253"/>
      <c r="O434" s="253"/>
      <c r="P434" s="253"/>
      <c r="Q434" s="253"/>
      <c r="R434" s="253"/>
      <c r="S434" s="253"/>
      <c r="T434" s="25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5" t="s">
        <v>172</v>
      </c>
      <c r="AU434" s="255" t="s">
        <v>82</v>
      </c>
      <c r="AV434" s="13" t="s">
        <v>80</v>
      </c>
      <c r="AW434" s="13" t="s">
        <v>30</v>
      </c>
      <c r="AX434" s="13" t="s">
        <v>73</v>
      </c>
      <c r="AY434" s="255" t="s">
        <v>150</v>
      </c>
    </row>
    <row r="435" s="14" customFormat="1">
      <c r="A435" s="14"/>
      <c r="B435" s="256"/>
      <c r="C435" s="257"/>
      <c r="D435" s="240" t="s">
        <v>172</v>
      </c>
      <c r="E435" s="258" t="s">
        <v>1</v>
      </c>
      <c r="F435" s="259" t="s">
        <v>1268</v>
      </c>
      <c r="G435" s="257"/>
      <c r="H435" s="260">
        <v>2.2000000000000002</v>
      </c>
      <c r="I435" s="261"/>
      <c r="J435" s="257"/>
      <c r="K435" s="257"/>
      <c r="L435" s="262"/>
      <c r="M435" s="263"/>
      <c r="N435" s="264"/>
      <c r="O435" s="264"/>
      <c r="P435" s="264"/>
      <c r="Q435" s="264"/>
      <c r="R435" s="264"/>
      <c r="S435" s="264"/>
      <c r="T435" s="265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6" t="s">
        <v>172</v>
      </c>
      <c r="AU435" s="266" t="s">
        <v>82</v>
      </c>
      <c r="AV435" s="14" t="s">
        <v>82</v>
      </c>
      <c r="AW435" s="14" t="s">
        <v>30</v>
      </c>
      <c r="AX435" s="14" t="s">
        <v>73</v>
      </c>
      <c r="AY435" s="266" t="s">
        <v>150</v>
      </c>
    </row>
    <row r="436" s="13" customFormat="1">
      <c r="A436" s="13"/>
      <c r="B436" s="246"/>
      <c r="C436" s="247"/>
      <c r="D436" s="240" t="s">
        <v>172</v>
      </c>
      <c r="E436" s="248" t="s">
        <v>1</v>
      </c>
      <c r="F436" s="249" t="s">
        <v>1269</v>
      </c>
      <c r="G436" s="247"/>
      <c r="H436" s="248" t="s">
        <v>1</v>
      </c>
      <c r="I436" s="250"/>
      <c r="J436" s="247"/>
      <c r="K436" s="247"/>
      <c r="L436" s="251"/>
      <c r="M436" s="252"/>
      <c r="N436" s="253"/>
      <c r="O436" s="253"/>
      <c r="P436" s="253"/>
      <c r="Q436" s="253"/>
      <c r="R436" s="253"/>
      <c r="S436" s="253"/>
      <c r="T436" s="25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5" t="s">
        <v>172</v>
      </c>
      <c r="AU436" s="255" t="s">
        <v>82</v>
      </c>
      <c r="AV436" s="13" t="s">
        <v>80</v>
      </c>
      <c r="AW436" s="13" t="s">
        <v>30</v>
      </c>
      <c r="AX436" s="13" t="s">
        <v>73</v>
      </c>
      <c r="AY436" s="255" t="s">
        <v>150</v>
      </c>
    </row>
    <row r="437" s="14" customFormat="1">
      <c r="A437" s="14"/>
      <c r="B437" s="256"/>
      <c r="C437" s="257"/>
      <c r="D437" s="240" t="s">
        <v>172</v>
      </c>
      <c r="E437" s="258" t="s">
        <v>1</v>
      </c>
      <c r="F437" s="259" t="s">
        <v>1270</v>
      </c>
      <c r="G437" s="257"/>
      <c r="H437" s="260">
        <v>9.9000000000000004</v>
      </c>
      <c r="I437" s="261"/>
      <c r="J437" s="257"/>
      <c r="K437" s="257"/>
      <c r="L437" s="262"/>
      <c r="M437" s="263"/>
      <c r="N437" s="264"/>
      <c r="O437" s="264"/>
      <c r="P437" s="264"/>
      <c r="Q437" s="264"/>
      <c r="R437" s="264"/>
      <c r="S437" s="264"/>
      <c r="T437" s="265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6" t="s">
        <v>172</v>
      </c>
      <c r="AU437" s="266" t="s">
        <v>82</v>
      </c>
      <c r="AV437" s="14" t="s">
        <v>82</v>
      </c>
      <c r="AW437" s="14" t="s">
        <v>30</v>
      </c>
      <c r="AX437" s="14" t="s">
        <v>73</v>
      </c>
      <c r="AY437" s="266" t="s">
        <v>150</v>
      </c>
    </row>
    <row r="438" s="13" customFormat="1">
      <c r="A438" s="13"/>
      <c r="B438" s="246"/>
      <c r="C438" s="247"/>
      <c r="D438" s="240" t="s">
        <v>172</v>
      </c>
      <c r="E438" s="248" t="s">
        <v>1</v>
      </c>
      <c r="F438" s="249" t="s">
        <v>1271</v>
      </c>
      <c r="G438" s="247"/>
      <c r="H438" s="248" t="s">
        <v>1</v>
      </c>
      <c r="I438" s="250"/>
      <c r="J438" s="247"/>
      <c r="K438" s="247"/>
      <c r="L438" s="251"/>
      <c r="M438" s="252"/>
      <c r="N438" s="253"/>
      <c r="O438" s="253"/>
      <c r="P438" s="253"/>
      <c r="Q438" s="253"/>
      <c r="R438" s="253"/>
      <c r="S438" s="253"/>
      <c r="T438" s="25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5" t="s">
        <v>172</v>
      </c>
      <c r="AU438" s="255" t="s">
        <v>82</v>
      </c>
      <c r="AV438" s="13" t="s">
        <v>80</v>
      </c>
      <c r="AW438" s="13" t="s">
        <v>30</v>
      </c>
      <c r="AX438" s="13" t="s">
        <v>73</v>
      </c>
      <c r="AY438" s="255" t="s">
        <v>150</v>
      </c>
    </row>
    <row r="439" s="14" customFormat="1">
      <c r="A439" s="14"/>
      <c r="B439" s="256"/>
      <c r="C439" s="257"/>
      <c r="D439" s="240" t="s">
        <v>172</v>
      </c>
      <c r="E439" s="258" t="s">
        <v>1</v>
      </c>
      <c r="F439" s="259" t="s">
        <v>1272</v>
      </c>
      <c r="G439" s="257"/>
      <c r="H439" s="260">
        <v>7.8200000000000003</v>
      </c>
      <c r="I439" s="261"/>
      <c r="J439" s="257"/>
      <c r="K439" s="257"/>
      <c r="L439" s="262"/>
      <c r="M439" s="263"/>
      <c r="N439" s="264"/>
      <c r="O439" s="264"/>
      <c r="P439" s="264"/>
      <c r="Q439" s="264"/>
      <c r="R439" s="264"/>
      <c r="S439" s="264"/>
      <c r="T439" s="265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6" t="s">
        <v>172</v>
      </c>
      <c r="AU439" s="266" t="s">
        <v>82</v>
      </c>
      <c r="AV439" s="14" t="s">
        <v>82</v>
      </c>
      <c r="AW439" s="14" t="s">
        <v>30</v>
      </c>
      <c r="AX439" s="14" t="s">
        <v>73</v>
      </c>
      <c r="AY439" s="266" t="s">
        <v>150</v>
      </c>
    </row>
    <row r="440" s="15" customFormat="1">
      <c r="A440" s="15"/>
      <c r="B440" s="267"/>
      <c r="C440" s="268"/>
      <c r="D440" s="240" t="s">
        <v>172</v>
      </c>
      <c r="E440" s="269" t="s">
        <v>1</v>
      </c>
      <c r="F440" s="270" t="s">
        <v>204</v>
      </c>
      <c r="G440" s="268"/>
      <c r="H440" s="271">
        <v>19.920000000000002</v>
      </c>
      <c r="I440" s="272"/>
      <c r="J440" s="268"/>
      <c r="K440" s="268"/>
      <c r="L440" s="273"/>
      <c r="M440" s="274"/>
      <c r="N440" s="275"/>
      <c r="O440" s="275"/>
      <c r="P440" s="275"/>
      <c r="Q440" s="275"/>
      <c r="R440" s="275"/>
      <c r="S440" s="275"/>
      <c r="T440" s="276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7" t="s">
        <v>172</v>
      </c>
      <c r="AU440" s="277" t="s">
        <v>82</v>
      </c>
      <c r="AV440" s="15" t="s">
        <v>157</v>
      </c>
      <c r="AW440" s="15" t="s">
        <v>30</v>
      </c>
      <c r="AX440" s="15" t="s">
        <v>80</v>
      </c>
      <c r="AY440" s="277" t="s">
        <v>150</v>
      </c>
    </row>
    <row r="441" s="2" customFormat="1">
      <c r="A441" s="38"/>
      <c r="B441" s="39"/>
      <c r="C441" s="227" t="s">
        <v>862</v>
      </c>
      <c r="D441" s="227" t="s">
        <v>152</v>
      </c>
      <c r="E441" s="228" t="s">
        <v>297</v>
      </c>
      <c r="F441" s="229" t="s">
        <v>298</v>
      </c>
      <c r="G441" s="230" t="s">
        <v>177</v>
      </c>
      <c r="H441" s="231">
        <v>19.920000000000002</v>
      </c>
      <c r="I441" s="232"/>
      <c r="J441" s="233">
        <f>ROUND(I441*H441,2)</f>
        <v>0</v>
      </c>
      <c r="K441" s="229" t="s">
        <v>156</v>
      </c>
      <c r="L441" s="44"/>
      <c r="M441" s="234" t="s">
        <v>1</v>
      </c>
      <c r="N441" s="235" t="s">
        <v>38</v>
      </c>
      <c r="O441" s="91"/>
      <c r="P441" s="236">
        <f>O441*H441</f>
        <v>0</v>
      </c>
      <c r="Q441" s="236">
        <v>0</v>
      </c>
      <c r="R441" s="236">
        <f>Q441*H441</f>
        <v>0</v>
      </c>
      <c r="S441" s="236">
        <v>0</v>
      </c>
      <c r="T441" s="237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38" t="s">
        <v>157</v>
      </c>
      <c r="AT441" s="238" t="s">
        <v>152</v>
      </c>
      <c r="AU441" s="238" t="s">
        <v>82</v>
      </c>
      <c r="AY441" s="17" t="s">
        <v>150</v>
      </c>
      <c r="BE441" s="239">
        <f>IF(N441="základní",J441,0)</f>
        <v>0</v>
      </c>
      <c r="BF441" s="239">
        <f>IF(N441="snížená",J441,0)</f>
        <v>0</v>
      </c>
      <c r="BG441" s="239">
        <f>IF(N441="zákl. přenesená",J441,0)</f>
        <v>0</v>
      </c>
      <c r="BH441" s="239">
        <f>IF(N441="sníž. přenesená",J441,0)</f>
        <v>0</v>
      </c>
      <c r="BI441" s="239">
        <f>IF(N441="nulová",J441,0)</f>
        <v>0</v>
      </c>
      <c r="BJ441" s="17" t="s">
        <v>80</v>
      </c>
      <c r="BK441" s="239">
        <f>ROUND(I441*H441,2)</f>
        <v>0</v>
      </c>
      <c r="BL441" s="17" t="s">
        <v>157</v>
      </c>
      <c r="BM441" s="238" t="s">
        <v>1283</v>
      </c>
    </row>
    <row r="442" s="2" customFormat="1">
      <c r="A442" s="38"/>
      <c r="B442" s="39"/>
      <c r="C442" s="40"/>
      <c r="D442" s="240" t="s">
        <v>159</v>
      </c>
      <c r="E442" s="40"/>
      <c r="F442" s="241" t="s">
        <v>300</v>
      </c>
      <c r="G442" s="40"/>
      <c r="H442" s="40"/>
      <c r="I442" s="242"/>
      <c r="J442" s="40"/>
      <c r="K442" s="40"/>
      <c r="L442" s="44"/>
      <c r="M442" s="243"/>
      <c r="N442" s="244"/>
      <c r="O442" s="91"/>
      <c r="P442" s="91"/>
      <c r="Q442" s="91"/>
      <c r="R442" s="91"/>
      <c r="S442" s="91"/>
      <c r="T442" s="92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159</v>
      </c>
      <c r="AU442" s="17" t="s">
        <v>82</v>
      </c>
    </row>
    <row r="443" s="2" customFormat="1">
      <c r="A443" s="38"/>
      <c r="B443" s="39"/>
      <c r="C443" s="227" t="s">
        <v>868</v>
      </c>
      <c r="D443" s="227" t="s">
        <v>152</v>
      </c>
      <c r="E443" s="228" t="s">
        <v>1284</v>
      </c>
      <c r="F443" s="229" t="s">
        <v>1285</v>
      </c>
      <c r="G443" s="230" t="s">
        <v>177</v>
      </c>
      <c r="H443" s="231">
        <v>37.488</v>
      </c>
      <c r="I443" s="232"/>
      <c r="J443" s="233">
        <f>ROUND(I443*H443,2)</f>
        <v>0</v>
      </c>
      <c r="K443" s="229" t="s">
        <v>156</v>
      </c>
      <c r="L443" s="44"/>
      <c r="M443" s="234" t="s">
        <v>1</v>
      </c>
      <c r="N443" s="235" t="s">
        <v>38</v>
      </c>
      <c r="O443" s="91"/>
      <c r="P443" s="236">
        <f>O443*H443</f>
        <v>0</v>
      </c>
      <c r="Q443" s="236">
        <v>0.019949999999999999</v>
      </c>
      <c r="R443" s="236">
        <f>Q443*H443</f>
        <v>0.74788559999999993</v>
      </c>
      <c r="S443" s="236">
        <v>0</v>
      </c>
      <c r="T443" s="237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38" t="s">
        <v>157</v>
      </c>
      <c r="AT443" s="238" t="s">
        <v>152</v>
      </c>
      <c r="AU443" s="238" t="s">
        <v>82</v>
      </c>
      <c r="AY443" s="17" t="s">
        <v>150</v>
      </c>
      <c r="BE443" s="239">
        <f>IF(N443="základní",J443,0)</f>
        <v>0</v>
      </c>
      <c r="BF443" s="239">
        <f>IF(N443="snížená",J443,0)</f>
        <v>0</v>
      </c>
      <c r="BG443" s="239">
        <f>IF(N443="zákl. přenesená",J443,0)</f>
        <v>0</v>
      </c>
      <c r="BH443" s="239">
        <f>IF(N443="sníž. přenesená",J443,0)</f>
        <v>0</v>
      </c>
      <c r="BI443" s="239">
        <f>IF(N443="nulová",J443,0)</f>
        <v>0</v>
      </c>
      <c r="BJ443" s="17" t="s">
        <v>80</v>
      </c>
      <c r="BK443" s="239">
        <f>ROUND(I443*H443,2)</f>
        <v>0</v>
      </c>
      <c r="BL443" s="17" t="s">
        <v>157</v>
      </c>
      <c r="BM443" s="238" t="s">
        <v>1286</v>
      </c>
    </row>
    <row r="444" s="2" customFormat="1">
      <c r="A444" s="38"/>
      <c r="B444" s="39"/>
      <c r="C444" s="40"/>
      <c r="D444" s="240" t="s">
        <v>159</v>
      </c>
      <c r="E444" s="40"/>
      <c r="F444" s="241" t="s">
        <v>1287</v>
      </c>
      <c r="G444" s="40"/>
      <c r="H444" s="40"/>
      <c r="I444" s="242"/>
      <c r="J444" s="40"/>
      <c r="K444" s="40"/>
      <c r="L444" s="44"/>
      <c r="M444" s="243"/>
      <c r="N444" s="244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159</v>
      </c>
      <c r="AU444" s="17" t="s">
        <v>82</v>
      </c>
    </row>
    <row r="445" s="2" customFormat="1">
      <c r="A445" s="38"/>
      <c r="B445" s="39"/>
      <c r="C445" s="40"/>
      <c r="D445" s="240" t="s">
        <v>170</v>
      </c>
      <c r="E445" s="40"/>
      <c r="F445" s="245" t="s">
        <v>1288</v>
      </c>
      <c r="G445" s="40"/>
      <c r="H445" s="40"/>
      <c r="I445" s="242"/>
      <c r="J445" s="40"/>
      <c r="K445" s="40"/>
      <c r="L445" s="44"/>
      <c r="M445" s="243"/>
      <c r="N445" s="244"/>
      <c r="O445" s="91"/>
      <c r="P445" s="91"/>
      <c r="Q445" s="91"/>
      <c r="R445" s="91"/>
      <c r="S445" s="91"/>
      <c r="T445" s="92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170</v>
      </c>
      <c r="AU445" s="17" t="s">
        <v>82</v>
      </c>
    </row>
    <row r="446" s="13" customFormat="1">
      <c r="A446" s="13"/>
      <c r="B446" s="246"/>
      <c r="C446" s="247"/>
      <c r="D446" s="240" t="s">
        <v>172</v>
      </c>
      <c r="E446" s="248" t="s">
        <v>1</v>
      </c>
      <c r="F446" s="249" t="s">
        <v>1255</v>
      </c>
      <c r="G446" s="247"/>
      <c r="H446" s="248" t="s">
        <v>1</v>
      </c>
      <c r="I446" s="250"/>
      <c r="J446" s="247"/>
      <c r="K446" s="247"/>
      <c r="L446" s="251"/>
      <c r="M446" s="252"/>
      <c r="N446" s="253"/>
      <c r="O446" s="253"/>
      <c r="P446" s="253"/>
      <c r="Q446" s="253"/>
      <c r="R446" s="253"/>
      <c r="S446" s="253"/>
      <c r="T446" s="25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5" t="s">
        <v>172</v>
      </c>
      <c r="AU446" s="255" t="s">
        <v>82</v>
      </c>
      <c r="AV446" s="13" t="s">
        <v>80</v>
      </c>
      <c r="AW446" s="13" t="s">
        <v>30</v>
      </c>
      <c r="AX446" s="13" t="s">
        <v>73</v>
      </c>
      <c r="AY446" s="255" t="s">
        <v>150</v>
      </c>
    </row>
    <row r="447" s="14" customFormat="1">
      <c r="A447" s="14"/>
      <c r="B447" s="256"/>
      <c r="C447" s="257"/>
      <c r="D447" s="240" t="s">
        <v>172</v>
      </c>
      <c r="E447" s="258" t="s">
        <v>1</v>
      </c>
      <c r="F447" s="259" t="s">
        <v>1256</v>
      </c>
      <c r="G447" s="257"/>
      <c r="H447" s="260">
        <v>7.7000000000000002</v>
      </c>
      <c r="I447" s="261"/>
      <c r="J447" s="257"/>
      <c r="K447" s="257"/>
      <c r="L447" s="262"/>
      <c r="M447" s="263"/>
      <c r="N447" s="264"/>
      <c r="O447" s="264"/>
      <c r="P447" s="264"/>
      <c r="Q447" s="264"/>
      <c r="R447" s="264"/>
      <c r="S447" s="264"/>
      <c r="T447" s="265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6" t="s">
        <v>172</v>
      </c>
      <c r="AU447" s="266" t="s">
        <v>82</v>
      </c>
      <c r="AV447" s="14" t="s">
        <v>82</v>
      </c>
      <c r="AW447" s="14" t="s">
        <v>30</v>
      </c>
      <c r="AX447" s="14" t="s">
        <v>73</v>
      </c>
      <c r="AY447" s="266" t="s">
        <v>150</v>
      </c>
    </row>
    <row r="448" s="13" customFormat="1">
      <c r="A448" s="13"/>
      <c r="B448" s="246"/>
      <c r="C448" s="247"/>
      <c r="D448" s="240" t="s">
        <v>172</v>
      </c>
      <c r="E448" s="248" t="s">
        <v>1</v>
      </c>
      <c r="F448" s="249" t="s">
        <v>1257</v>
      </c>
      <c r="G448" s="247"/>
      <c r="H448" s="248" t="s">
        <v>1</v>
      </c>
      <c r="I448" s="250"/>
      <c r="J448" s="247"/>
      <c r="K448" s="247"/>
      <c r="L448" s="251"/>
      <c r="M448" s="252"/>
      <c r="N448" s="253"/>
      <c r="O448" s="253"/>
      <c r="P448" s="253"/>
      <c r="Q448" s="253"/>
      <c r="R448" s="253"/>
      <c r="S448" s="253"/>
      <c r="T448" s="25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5" t="s">
        <v>172</v>
      </c>
      <c r="AU448" s="255" t="s">
        <v>82</v>
      </c>
      <c r="AV448" s="13" t="s">
        <v>80</v>
      </c>
      <c r="AW448" s="13" t="s">
        <v>30</v>
      </c>
      <c r="AX448" s="13" t="s">
        <v>73</v>
      </c>
      <c r="AY448" s="255" t="s">
        <v>150</v>
      </c>
    </row>
    <row r="449" s="14" customFormat="1">
      <c r="A449" s="14"/>
      <c r="B449" s="256"/>
      <c r="C449" s="257"/>
      <c r="D449" s="240" t="s">
        <v>172</v>
      </c>
      <c r="E449" s="258" t="s">
        <v>1</v>
      </c>
      <c r="F449" s="259" t="s">
        <v>1256</v>
      </c>
      <c r="G449" s="257"/>
      <c r="H449" s="260">
        <v>7.7000000000000002</v>
      </c>
      <c r="I449" s="261"/>
      <c r="J449" s="257"/>
      <c r="K449" s="257"/>
      <c r="L449" s="262"/>
      <c r="M449" s="263"/>
      <c r="N449" s="264"/>
      <c r="O449" s="264"/>
      <c r="P449" s="264"/>
      <c r="Q449" s="264"/>
      <c r="R449" s="264"/>
      <c r="S449" s="264"/>
      <c r="T449" s="26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6" t="s">
        <v>172</v>
      </c>
      <c r="AU449" s="266" t="s">
        <v>82</v>
      </c>
      <c r="AV449" s="14" t="s">
        <v>82</v>
      </c>
      <c r="AW449" s="14" t="s">
        <v>30</v>
      </c>
      <c r="AX449" s="14" t="s">
        <v>73</v>
      </c>
      <c r="AY449" s="266" t="s">
        <v>150</v>
      </c>
    </row>
    <row r="450" s="14" customFormat="1">
      <c r="A450" s="14"/>
      <c r="B450" s="256"/>
      <c r="C450" s="257"/>
      <c r="D450" s="240" t="s">
        <v>172</v>
      </c>
      <c r="E450" s="258" t="s">
        <v>1</v>
      </c>
      <c r="F450" s="259" t="s">
        <v>1258</v>
      </c>
      <c r="G450" s="257"/>
      <c r="H450" s="260">
        <v>5.5</v>
      </c>
      <c r="I450" s="261"/>
      <c r="J450" s="257"/>
      <c r="K450" s="257"/>
      <c r="L450" s="262"/>
      <c r="M450" s="263"/>
      <c r="N450" s="264"/>
      <c r="O450" s="264"/>
      <c r="P450" s="264"/>
      <c r="Q450" s="264"/>
      <c r="R450" s="264"/>
      <c r="S450" s="264"/>
      <c r="T450" s="265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6" t="s">
        <v>172</v>
      </c>
      <c r="AU450" s="266" t="s">
        <v>82</v>
      </c>
      <c r="AV450" s="14" t="s">
        <v>82</v>
      </c>
      <c r="AW450" s="14" t="s">
        <v>30</v>
      </c>
      <c r="AX450" s="14" t="s">
        <v>73</v>
      </c>
      <c r="AY450" s="266" t="s">
        <v>150</v>
      </c>
    </row>
    <row r="451" s="13" customFormat="1">
      <c r="A451" s="13"/>
      <c r="B451" s="246"/>
      <c r="C451" s="247"/>
      <c r="D451" s="240" t="s">
        <v>172</v>
      </c>
      <c r="E451" s="248" t="s">
        <v>1</v>
      </c>
      <c r="F451" s="249" t="s">
        <v>1261</v>
      </c>
      <c r="G451" s="247"/>
      <c r="H451" s="248" t="s">
        <v>1</v>
      </c>
      <c r="I451" s="250"/>
      <c r="J451" s="247"/>
      <c r="K451" s="247"/>
      <c r="L451" s="251"/>
      <c r="M451" s="252"/>
      <c r="N451" s="253"/>
      <c r="O451" s="253"/>
      <c r="P451" s="253"/>
      <c r="Q451" s="253"/>
      <c r="R451" s="253"/>
      <c r="S451" s="253"/>
      <c r="T451" s="25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5" t="s">
        <v>172</v>
      </c>
      <c r="AU451" s="255" t="s">
        <v>82</v>
      </c>
      <c r="AV451" s="13" t="s">
        <v>80</v>
      </c>
      <c r="AW451" s="13" t="s">
        <v>30</v>
      </c>
      <c r="AX451" s="13" t="s">
        <v>73</v>
      </c>
      <c r="AY451" s="255" t="s">
        <v>150</v>
      </c>
    </row>
    <row r="452" s="14" customFormat="1">
      <c r="A452" s="14"/>
      <c r="B452" s="256"/>
      <c r="C452" s="257"/>
      <c r="D452" s="240" t="s">
        <v>172</v>
      </c>
      <c r="E452" s="258" t="s">
        <v>1</v>
      </c>
      <c r="F452" s="259" t="s">
        <v>1289</v>
      </c>
      <c r="G452" s="257"/>
      <c r="H452" s="260">
        <v>16.588000000000001</v>
      </c>
      <c r="I452" s="261"/>
      <c r="J452" s="257"/>
      <c r="K452" s="257"/>
      <c r="L452" s="262"/>
      <c r="M452" s="263"/>
      <c r="N452" s="264"/>
      <c r="O452" s="264"/>
      <c r="P452" s="264"/>
      <c r="Q452" s="264"/>
      <c r="R452" s="264"/>
      <c r="S452" s="264"/>
      <c r="T452" s="265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6" t="s">
        <v>172</v>
      </c>
      <c r="AU452" s="266" t="s">
        <v>82</v>
      </c>
      <c r="AV452" s="14" t="s">
        <v>82</v>
      </c>
      <c r="AW452" s="14" t="s">
        <v>30</v>
      </c>
      <c r="AX452" s="14" t="s">
        <v>73</v>
      </c>
      <c r="AY452" s="266" t="s">
        <v>150</v>
      </c>
    </row>
    <row r="453" s="15" customFormat="1">
      <c r="A453" s="15"/>
      <c r="B453" s="267"/>
      <c r="C453" s="268"/>
      <c r="D453" s="240" t="s">
        <v>172</v>
      </c>
      <c r="E453" s="269" t="s">
        <v>1</v>
      </c>
      <c r="F453" s="270" t="s">
        <v>204</v>
      </c>
      <c r="G453" s="268"/>
      <c r="H453" s="271">
        <v>37.488</v>
      </c>
      <c r="I453" s="272"/>
      <c r="J453" s="268"/>
      <c r="K453" s="268"/>
      <c r="L453" s="273"/>
      <c r="M453" s="274"/>
      <c r="N453" s="275"/>
      <c r="O453" s="275"/>
      <c r="P453" s="275"/>
      <c r="Q453" s="275"/>
      <c r="R453" s="275"/>
      <c r="S453" s="275"/>
      <c r="T453" s="276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77" t="s">
        <v>172</v>
      </c>
      <c r="AU453" s="277" t="s">
        <v>82</v>
      </c>
      <c r="AV453" s="15" t="s">
        <v>157</v>
      </c>
      <c r="AW453" s="15" t="s">
        <v>30</v>
      </c>
      <c r="AX453" s="15" t="s">
        <v>80</v>
      </c>
      <c r="AY453" s="277" t="s">
        <v>150</v>
      </c>
    </row>
    <row r="454" s="2" customFormat="1">
      <c r="A454" s="38"/>
      <c r="B454" s="39"/>
      <c r="C454" s="227" t="s">
        <v>874</v>
      </c>
      <c r="D454" s="227" t="s">
        <v>152</v>
      </c>
      <c r="E454" s="228" t="s">
        <v>323</v>
      </c>
      <c r="F454" s="229" t="s">
        <v>324</v>
      </c>
      <c r="G454" s="230" t="s">
        <v>177</v>
      </c>
      <c r="H454" s="231">
        <v>37.488</v>
      </c>
      <c r="I454" s="232"/>
      <c r="J454" s="233">
        <f>ROUND(I454*H454,2)</f>
        <v>0</v>
      </c>
      <c r="K454" s="229" t="s">
        <v>156</v>
      </c>
      <c r="L454" s="44"/>
      <c r="M454" s="234" t="s">
        <v>1</v>
      </c>
      <c r="N454" s="235" t="s">
        <v>38</v>
      </c>
      <c r="O454" s="91"/>
      <c r="P454" s="236">
        <f>O454*H454</f>
        <v>0</v>
      </c>
      <c r="Q454" s="236">
        <v>0.00158</v>
      </c>
      <c r="R454" s="236">
        <f>Q454*H454</f>
        <v>0.059231039999999999</v>
      </c>
      <c r="S454" s="236">
        <v>0</v>
      </c>
      <c r="T454" s="237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38" t="s">
        <v>157</v>
      </c>
      <c r="AT454" s="238" t="s">
        <v>152</v>
      </c>
      <c r="AU454" s="238" t="s">
        <v>82</v>
      </c>
      <c r="AY454" s="17" t="s">
        <v>150</v>
      </c>
      <c r="BE454" s="239">
        <f>IF(N454="základní",J454,0)</f>
        <v>0</v>
      </c>
      <c r="BF454" s="239">
        <f>IF(N454="snížená",J454,0)</f>
        <v>0</v>
      </c>
      <c r="BG454" s="239">
        <f>IF(N454="zákl. přenesená",J454,0)</f>
        <v>0</v>
      </c>
      <c r="BH454" s="239">
        <f>IF(N454="sníž. přenesená",J454,0)</f>
        <v>0</v>
      </c>
      <c r="BI454" s="239">
        <f>IF(N454="nulová",J454,0)</f>
        <v>0</v>
      </c>
      <c r="BJ454" s="17" t="s">
        <v>80</v>
      </c>
      <c r="BK454" s="239">
        <f>ROUND(I454*H454,2)</f>
        <v>0</v>
      </c>
      <c r="BL454" s="17" t="s">
        <v>157</v>
      </c>
      <c r="BM454" s="238" t="s">
        <v>1290</v>
      </c>
    </row>
    <row r="455" s="2" customFormat="1">
      <c r="A455" s="38"/>
      <c r="B455" s="39"/>
      <c r="C455" s="40"/>
      <c r="D455" s="240" t="s">
        <v>159</v>
      </c>
      <c r="E455" s="40"/>
      <c r="F455" s="241" t="s">
        <v>326</v>
      </c>
      <c r="G455" s="40"/>
      <c r="H455" s="40"/>
      <c r="I455" s="242"/>
      <c r="J455" s="40"/>
      <c r="K455" s="40"/>
      <c r="L455" s="44"/>
      <c r="M455" s="243"/>
      <c r="N455" s="244"/>
      <c r="O455" s="91"/>
      <c r="P455" s="91"/>
      <c r="Q455" s="91"/>
      <c r="R455" s="91"/>
      <c r="S455" s="91"/>
      <c r="T455" s="92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159</v>
      </c>
      <c r="AU455" s="17" t="s">
        <v>82</v>
      </c>
    </row>
    <row r="456" s="2" customFormat="1">
      <c r="A456" s="38"/>
      <c r="B456" s="39"/>
      <c r="C456" s="40"/>
      <c r="D456" s="240" t="s">
        <v>170</v>
      </c>
      <c r="E456" s="40"/>
      <c r="F456" s="245" t="s">
        <v>1288</v>
      </c>
      <c r="G456" s="40"/>
      <c r="H456" s="40"/>
      <c r="I456" s="242"/>
      <c r="J456" s="40"/>
      <c r="K456" s="40"/>
      <c r="L456" s="44"/>
      <c r="M456" s="243"/>
      <c r="N456" s="244"/>
      <c r="O456" s="91"/>
      <c r="P456" s="91"/>
      <c r="Q456" s="91"/>
      <c r="R456" s="91"/>
      <c r="S456" s="91"/>
      <c r="T456" s="92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170</v>
      </c>
      <c r="AU456" s="17" t="s">
        <v>82</v>
      </c>
    </row>
    <row r="457" s="13" customFormat="1">
      <c r="A457" s="13"/>
      <c r="B457" s="246"/>
      <c r="C457" s="247"/>
      <c r="D457" s="240" t="s">
        <v>172</v>
      </c>
      <c r="E457" s="248" t="s">
        <v>1</v>
      </c>
      <c r="F457" s="249" t="s">
        <v>1255</v>
      </c>
      <c r="G457" s="247"/>
      <c r="H457" s="248" t="s">
        <v>1</v>
      </c>
      <c r="I457" s="250"/>
      <c r="J457" s="247"/>
      <c r="K457" s="247"/>
      <c r="L457" s="251"/>
      <c r="M457" s="252"/>
      <c r="N457" s="253"/>
      <c r="O457" s="253"/>
      <c r="P457" s="253"/>
      <c r="Q457" s="253"/>
      <c r="R457" s="253"/>
      <c r="S457" s="253"/>
      <c r="T457" s="25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5" t="s">
        <v>172</v>
      </c>
      <c r="AU457" s="255" t="s">
        <v>82</v>
      </c>
      <c r="AV457" s="13" t="s">
        <v>80</v>
      </c>
      <c r="AW457" s="13" t="s">
        <v>30</v>
      </c>
      <c r="AX457" s="13" t="s">
        <v>73</v>
      </c>
      <c r="AY457" s="255" t="s">
        <v>150</v>
      </c>
    </row>
    <row r="458" s="14" customFormat="1">
      <c r="A458" s="14"/>
      <c r="B458" s="256"/>
      <c r="C458" s="257"/>
      <c r="D458" s="240" t="s">
        <v>172</v>
      </c>
      <c r="E458" s="258" t="s">
        <v>1</v>
      </c>
      <c r="F458" s="259" t="s">
        <v>1256</v>
      </c>
      <c r="G458" s="257"/>
      <c r="H458" s="260">
        <v>7.7000000000000002</v>
      </c>
      <c r="I458" s="261"/>
      <c r="J458" s="257"/>
      <c r="K458" s="257"/>
      <c r="L458" s="262"/>
      <c r="M458" s="263"/>
      <c r="N458" s="264"/>
      <c r="O458" s="264"/>
      <c r="P458" s="264"/>
      <c r="Q458" s="264"/>
      <c r="R458" s="264"/>
      <c r="S458" s="264"/>
      <c r="T458" s="265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6" t="s">
        <v>172</v>
      </c>
      <c r="AU458" s="266" t="s">
        <v>82</v>
      </c>
      <c r="AV458" s="14" t="s">
        <v>82</v>
      </c>
      <c r="AW458" s="14" t="s">
        <v>30</v>
      </c>
      <c r="AX458" s="14" t="s">
        <v>73</v>
      </c>
      <c r="AY458" s="266" t="s">
        <v>150</v>
      </c>
    </row>
    <row r="459" s="13" customFormat="1">
      <c r="A459" s="13"/>
      <c r="B459" s="246"/>
      <c r="C459" s="247"/>
      <c r="D459" s="240" t="s">
        <v>172</v>
      </c>
      <c r="E459" s="248" t="s">
        <v>1</v>
      </c>
      <c r="F459" s="249" t="s">
        <v>1257</v>
      </c>
      <c r="G459" s="247"/>
      <c r="H459" s="248" t="s">
        <v>1</v>
      </c>
      <c r="I459" s="250"/>
      <c r="J459" s="247"/>
      <c r="K459" s="247"/>
      <c r="L459" s="251"/>
      <c r="M459" s="252"/>
      <c r="N459" s="253"/>
      <c r="O459" s="253"/>
      <c r="P459" s="253"/>
      <c r="Q459" s="253"/>
      <c r="R459" s="253"/>
      <c r="S459" s="253"/>
      <c r="T459" s="25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5" t="s">
        <v>172</v>
      </c>
      <c r="AU459" s="255" t="s">
        <v>82</v>
      </c>
      <c r="AV459" s="13" t="s">
        <v>80</v>
      </c>
      <c r="AW459" s="13" t="s">
        <v>30</v>
      </c>
      <c r="AX459" s="13" t="s">
        <v>73</v>
      </c>
      <c r="AY459" s="255" t="s">
        <v>150</v>
      </c>
    </row>
    <row r="460" s="14" customFormat="1">
      <c r="A460" s="14"/>
      <c r="B460" s="256"/>
      <c r="C460" s="257"/>
      <c r="D460" s="240" t="s">
        <v>172</v>
      </c>
      <c r="E460" s="258" t="s">
        <v>1</v>
      </c>
      <c r="F460" s="259" t="s">
        <v>1256</v>
      </c>
      <c r="G460" s="257"/>
      <c r="H460" s="260">
        <v>7.7000000000000002</v>
      </c>
      <c r="I460" s="261"/>
      <c r="J460" s="257"/>
      <c r="K460" s="257"/>
      <c r="L460" s="262"/>
      <c r="M460" s="263"/>
      <c r="N460" s="264"/>
      <c r="O460" s="264"/>
      <c r="P460" s="264"/>
      <c r="Q460" s="264"/>
      <c r="R460" s="264"/>
      <c r="S460" s="264"/>
      <c r="T460" s="265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6" t="s">
        <v>172</v>
      </c>
      <c r="AU460" s="266" t="s">
        <v>82</v>
      </c>
      <c r="AV460" s="14" t="s">
        <v>82</v>
      </c>
      <c r="AW460" s="14" t="s">
        <v>30</v>
      </c>
      <c r="AX460" s="14" t="s">
        <v>73</v>
      </c>
      <c r="AY460" s="266" t="s">
        <v>150</v>
      </c>
    </row>
    <row r="461" s="14" customFormat="1">
      <c r="A461" s="14"/>
      <c r="B461" s="256"/>
      <c r="C461" s="257"/>
      <c r="D461" s="240" t="s">
        <v>172</v>
      </c>
      <c r="E461" s="258" t="s">
        <v>1</v>
      </c>
      <c r="F461" s="259" t="s">
        <v>1258</v>
      </c>
      <c r="G461" s="257"/>
      <c r="H461" s="260">
        <v>5.5</v>
      </c>
      <c r="I461" s="261"/>
      <c r="J461" s="257"/>
      <c r="K461" s="257"/>
      <c r="L461" s="262"/>
      <c r="M461" s="263"/>
      <c r="N461" s="264"/>
      <c r="O461" s="264"/>
      <c r="P461" s="264"/>
      <c r="Q461" s="264"/>
      <c r="R461" s="264"/>
      <c r="S461" s="264"/>
      <c r="T461" s="265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6" t="s">
        <v>172</v>
      </c>
      <c r="AU461" s="266" t="s">
        <v>82</v>
      </c>
      <c r="AV461" s="14" t="s">
        <v>82</v>
      </c>
      <c r="AW461" s="14" t="s">
        <v>30</v>
      </c>
      <c r="AX461" s="14" t="s">
        <v>73</v>
      </c>
      <c r="AY461" s="266" t="s">
        <v>150</v>
      </c>
    </row>
    <row r="462" s="13" customFormat="1">
      <c r="A462" s="13"/>
      <c r="B462" s="246"/>
      <c r="C462" s="247"/>
      <c r="D462" s="240" t="s">
        <v>172</v>
      </c>
      <c r="E462" s="248" t="s">
        <v>1</v>
      </c>
      <c r="F462" s="249" t="s">
        <v>1261</v>
      </c>
      <c r="G462" s="247"/>
      <c r="H462" s="248" t="s">
        <v>1</v>
      </c>
      <c r="I462" s="250"/>
      <c r="J462" s="247"/>
      <c r="K462" s="247"/>
      <c r="L462" s="251"/>
      <c r="M462" s="252"/>
      <c r="N462" s="253"/>
      <c r="O462" s="253"/>
      <c r="P462" s="253"/>
      <c r="Q462" s="253"/>
      <c r="R462" s="253"/>
      <c r="S462" s="253"/>
      <c r="T462" s="25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5" t="s">
        <v>172</v>
      </c>
      <c r="AU462" s="255" t="s">
        <v>82</v>
      </c>
      <c r="AV462" s="13" t="s">
        <v>80</v>
      </c>
      <c r="AW462" s="13" t="s">
        <v>30</v>
      </c>
      <c r="AX462" s="13" t="s">
        <v>73</v>
      </c>
      <c r="AY462" s="255" t="s">
        <v>150</v>
      </c>
    </row>
    <row r="463" s="14" customFormat="1">
      <c r="A463" s="14"/>
      <c r="B463" s="256"/>
      <c r="C463" s="257"/>
      <c r="D463" s="240" t="s">
        <v>172</v>
      </c>
      <c r="E463" s="258" t="s">
        <v>1</v>
      </c>
      <c r="F463" s="259" t="s">
        <v>1289</v>
      </c>
      <c r="G463" s="257"/>
      <c r="H463" s="260">
        <v>16.588000000000001</v>
      </c>
      <c r="I463" s="261"/>
      <c r="J463" s="257"/>
      <c r="K463" s="257"/>
      <c r="L463" s="262"/>
      <c r="M463" s="263"/>
      <c r="N463" s="264"/>
      <c r="O463" s="264"/>
      <c r="P463" s="264"/>
      <c r="Q463" s="264"/>
      <c r="R463" s="264"/>
      <c r="S463" s="264"/>
      <c r="T463" s="265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6" t="s">
        <v>172</v>
      </c>
      <c r="AU463" s="266" t="s">
        <v>82</v>
      </c>
      <c r="AV463" s="14" t="s">
        <v>82</v>
      </c>
      <c r="AW463" s="14" t="s">
        <v>30</v>
      </c>
      <c r="AX463" s="14" t="s">
        <v>73</v>
      </c>
      <c r="AY463" s="266" t="s">
        <v>150</v>
      </c>
    </row>
    <row r="464" s="15" customFormat="1">
      <c r="A464" s="15"/>
      <c r="B464" s="267"/>
      <c r="C464" s="268"/>
      <c r="D464" s="240" t="s">
        <v>172</v>
      </c>
      <c r="E464" s="269" t="s">
        <v>1</v>
      </c>
      <c r="F464" s="270" t="s">
        <v>204</v>
      </c>
      <c r="G464" s="268"/>
      <c r="H464" s="271">
        <v>37.488</v>
      </c>
      <c r="I464" s="272"/>
      <c r="J464" s="268"/>
      <c r="K464" s="268"/>
      <c r="L464" s="273"/>
      <c r="M464" s="274"/>
      <c r="N464" s="275"/>
      <c r="O464" s="275"/>
      <c r="P464" s="275"/>
      <c r="Q464" s="275"/>
      <c r="R464" s="275"/>
      <c r="S464" s="275"/>
      <c r="T464" s="276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77" t="s">
        <v>172</v>
      </c>
      <c r="AU464" s="277" t="s">
        <v>82</v>
      </c>
      <c r="AV464" s="15" t="s">
        <v>157</v>
      </c>
      <c r="AW464" s="15" t="s">
        <v>30</v>
      </c>
      <c r="AX464" s="15" t="s">
        <v>80</v>
      </c>
      <c r="AY464" s="277" t="s">
        <v>150</v>
      </c>
    </row>
    <row r="465" s="12" customFormat="1" ht="22.8" customHeight="1">
      <c r="A465" s="12"/>
      <c r="B465" s="211"/>
      <c r="C465" s="212"/>
      <c r="D465" s="213" t="s">
        <v>72</v>
      </c>
      <c r="E465" s="225" t="s">
        <v>332</v>
      </c>
      <c r="F465" s="225" t="s">
        <v>333</v>
      </c>
      <c r="G465" s="212"/>
      <c r="H465" s="212"/>
      <c r="I465" s="215"/>
      <c r="J465" s="226">
        <f>BK465</f>
        <v>0</v>
      </c>
      <c r="K465" s="212"/>
      <c r="L465" s="217"/>
      <c r="M465" s="218"/>
      <c r="N465" s="219"/>
      <c r="O465" s="219"/>
      <c r="P465" s="220">
        <f>SUM(P466:P494)</f>
        <v>0</v>
      </c>
      <c r="Q465" s="219"/>
      <c r="R465" s="220">
        <f>SUM(R466:R494)</f>
        <v>0</v>
      </c>
      <c r="S465" s="219"/>
      <c r="T465" s="221">
        <f>SUM(T466:T494)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22" t="s">
        <v>80</v>
      </c>
      <c r="AT465" s="223" t="s">
        <v>72</v>
      </c>
      <c r="AU465" s="223" t="s">
        <v>80</v>
      </c>
      <c r="AY465" s="222" t="s">
        <v>150</v>
      </c>
      <c r="BK465" s="224">
        <f>SUM(BK466:BK494)</f>
        <v>0</v>
      </c>
    </row>
    <row r="466" s="2" customFormat="1">
      <c r="A466" s="38"/>
      <c r="B466" s="39"/>
      <c r="C466" s="227" t="s">
        <v>880</v>
      </c>
      <c r="D466" s="227" t="s">
        <v>152</v>
      </c>
      <c r="E466" s="228" t="s">
        <v>1291</v>
      </c>
      <c r="F466" s="229" t="s">
        <v>1292</v>
      </c>
      <c r="G466" s="230" t="s">
        <v>184</v>
      </c>
      <c r="H466" s="231">
        <v>29.219000000000001</v>
      </c>
      <c r="I466" s="232"/>
      <c r="J466" s="233">
        <f>ROUND(I466*H466,2)</f>
        <v>0</v>
      </c>
      <c r="K466" s="229" t="s">
        <v>156</v>
      </c>
      <c r="L466" s="44"/>
      <c r="M466" s="234" t="s">
        <v>1</v>
      </c>
      <c r="N466" s="235" t="s">
        <v>38</v>
      </c>
      <c r="O466" s="91"/>
      <c r="P466" s="236">
        <f>O466*H466</f>
        <v>0</v>
      </c>
      <c r="Q466" s="236">
        <v>0</v>
      </c>
      <c r="R466" s="236">
        <f>Q466*H466</f>
        <v>0</v>
      </c>
      <c r="S466" s="236">
        <v>0</v>
      </c>
      <c r="T466" s="237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8" t="s">
        <v>157</v>
      </c>
      <c r="AT466" s="238" t="s">
        <v>152</v>
      </c>
      <c r="AU466" s="238" t="s">
        <v>82</v>
      </c>
      <c r="AY466" s="17" t="s">
        <v>150</v>
      </c>
      <c r="BE466" s="239">
        <f>IF(N466="základní",J466,0)</f>
        <v>0</v>
      </c>
      <c r="BF466" s="239">
        <f>IF(N466="snížená",J466,0)</f>
        <v>0</v>
      </c>
      <c r="BG466" s="239">
        <f>IF(N466="zákl. přenesená",J466,0)</f>
        <v>0</v>
      </c>
      <c r="BH466" s="239">
        <f>IF(N466="sníž. přenesená",J466,0)</f>
        <v>0</v>
      </c>
      <c r="BI466" s="239">
        <f>IF(N466="nulová",J466,0)</f>
        <v>0</v>
      </c>
      <c r="BJ466" s="17" t="s">
        <v>80</v>
      </c>
      <c r="BK466" s="239">
        <f>ROUND(I466*H466,2)</f>
        <v>0</v>
      </c>
      <c r="BL466" s="17" t="s">
        <v>157</v>
      </c>
      <c r="BM466" s="238" t="s">
        <v>1293</v>
      </c>
    </row>
    <row r="467" s="2" customFormat="1">
      <c r="A467" s="38"/>
      <c r="B467" s="39"/>
      <c r="C467" s="40"/>
      <c r="D467" s="240" t="s">
        <v>159</v>
      </c>
      <c r="E467" s="40"/>
      <c r="F467" s="241" t="s">
        <v>1294</v>
      </c>
      <c r="G467" s="40"/>
      <c r="H467" s="40"/>
      <c r="I467" s="242"/>
      <c r="J467" s="40"/>
      <c r="K467" s="40"/>
      <c r="L467" s="44"/>
      <c r="M467" s="243"/>
      <c r="N467" s="244"/>
      <c r="O467" s="91"/>
      <c r="P467" s="91"/>
      <c r="Q467" s="91"/>
      <c r="R467" s="91"/>
      <c r="S467" s="91"/>
      <c r="T467" s="92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159</v>
      </c>
      <c r="AU467" s="17" t="s">
        <v>82</v>
      </c>
    </row>
    <row r="468" s="13" customFormat="1">
      <c r="A468" s="13"/>
      <c r="B468" s="246"/>
      <c r="C468" s="247"/>
      <c r="D468" s="240" t="s">
        <v>172</v>
      </c>
      <c r="E468" s="248" t="s">
        <v>1</v>
      </c>
      <c r="F468" s="249" t="s">
        <v>1295</v>
      </c>
      <c r="G468" s="247"/>
      <c r="H468" s="248" t="s">
        <v>1</v>
      </c>
      <c r="I468" s="250"/>
      <c r="J468" s="247"/>
      <c r="K468" s="247"/>
      <c r="L468" s="251"/>
      <c r="M468" s="252"/>
      <c r="N468" s="253"/>
      <c r="O468" s="253"/>
      <c r="P468" s="253"/>
      <c r="Q468" s="253"/>
      <c r="R468" s="253"/>
      <c r="S468" s="253"/>
      <c r="T468" s="25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5" t="s">
        <v>172</v>
      </c>
      <c r="AU468" s="255" t="s">
        <v>82</v>
      </c>
      <c r="AV468" s="13" t="s">
        <v>80</v>
      </c>
      <c r="AW468" s="13" t="s">
        <v>30</v>
      </c>
      <c r="AX468" s="13" t="s">
        <v>73</v>
      </c>
      <c r="AY468" s="255" t="s">
        <v>150</v>
      </c>
    </row>
    <row r="469" s="14" customFormat="1">
      <c r="A469" s="14"/>
      <c r="B469" s="256"/>
      <c r="C469" s="257"/>
      <c r="D469" s="240" t="s">
        <v>172</v>
      </c>
      <c r="E469" s="258" t="s">
        <v>1</v>
      </c>
      <c r="F469" s="259" t="s">
        <v>1296</v>
      </c>
      <c r="G469" s="257"/>
      <c r="H469" s="260">
        <v>29.219000000000001</v>
      </c>
      <c r="I469" s="261"/>
      <c r="J469" s="257"/>
      <c r="K469" s="257"/>
      <c r="L469" s="262"/>
      <c r="M469" s="263"/>
      <c r="N469" s="264"/>
      <c r="O469" s="264"/>
      <c r="P469" s="264"/>
      <c r="Q469" s="264"/>
      <c r="R469" s="264"/>
      <c r="S469" s="264"/>
      <c r="T469" s="265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66" t="s">
        <v>172</v>
      </c>
      <c r="AU469" s="266" t="s">
        <v>82</v>
      </c>
      <c r="AV469" s="14" t="s">
        <v>82</v>
      </c>
      <c r="AW469" s="14" t="s">
        <v>30</v>
      </c>
      <c r="AX469" s="14" t="s">
        <v>80</v>
      </c>
      <c r="AY469" s="266" t="s">
        <v>150</v>
      </c>
    </row>
    <row r="470" s="2" customFormat="1" ht="44.25" customHeight="1">
      <c r="A470" s="38"/>
      <c r="B470" s="39"/>
      <c r="C470" s="227" t="s">
        <v>1297</v>
      </c>
      <c r="D470" s="227" t="s">
        <v>152</v>
      </c>
      <c r="E470" s="228" t="s">
        <v>335</v>
      </c>
      <c r="F470" s="229" t="s">
        <v>336</v>
      </c>
      <c r="G470" s="230" t="s">
        <v>184</v>
      </c>
      <c r="H470" s="231">
        <v>17.446999999999999</v>
      </c>
      <c r="I470" s="232"/>
      <c r="J470" s="233">
        <f>ROUND(I470*H470,2)</f>
        <v>0</v>
      </c>
      <c r="K470" s="229" t="s">
        <v>156</v>
      </c>
      <c r="L470" s="44"/>
      <c r="M470" s="234" t="s">
        <v>1</v>
      </c>
      <c r="N470" s="235" t="s">
        <v>38</v>
      </c>
      <c r="O470" s="91"/>
      <c r="P470" s="236">
        <f>O470*H470</f>
        <v>0</v>
      </c>
      <c r="Q470" s="236">
        <v>0</v>
      </c>
      <c r="R470" s="236">
        <f>Q470*H470</f>
        <v>0</v>
      </c>
      <c r="S470" s="236">
        <v>0</v>
      </c>
      <c r="T470" s="237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38" t="s">
        <v>157</v>
      </c>
      <c r="AT470" s="238" t="s">
        <v>152</v>
      </c>
      <c r="AU470" s="238" t="s">
        <v>82</v>
      </c>
      <c r="AY470" s="17" t="s">
        <v>150</v>
      </c>
      <c r="BE470" s="239">
        <f>IF(N470="základní",J470,0)</f>
        <v>0</v>
      </c>
      <c r="BF470" s="239">
        <f>IF(N470="snížená",J470,0)</f>
        <v>0</v>
      </c>
      <c r="BG470" s="239">
        <f>IF(N470="zákl. přenesená",J470,0)</f>
        <v>0</v>
      </c>
      <c r="BH470" s="239">
        <f>IF(N470="sníž. přenesená",J470,0)</f>
        <v>0</v>
      </c>
      <c r="BI470" s="239">
        <f>IF(N470="nulová",J470,0)</f>
        <v>0</v>
      </c>
      <c r="BJ470" s="17" t="s">
        <v>80</v>
      </c>
      <c r="BK470" s="239">
        <f>ROUND(I470*H470,2)</f>
        <v>0</v>
      </c>
      <c r="BL470" s="17" t="s">
        <v>157</v>
      </c>
      <c r="BM470" s="238" t="s">
        <v>1298</v>
      </c>
    </row>
    <row r="471" s="2" customFormat="1">
      <c r="A471" s="38"/>
      <c r="B471" s="39"/>
      <c r="C471" s="40"/>
      <c r="D471" s="240" t="s">
        <v>159</v>
      </c>
      <c r="E471" s="40"/>
      <c r="F471" s="241" t="s">
        <v>336</v>
      </c>
      <c r="G471" s="40"/>
      <c r="H471" s="40"/>
      <c r="I471" s="242"/>
      <c r="J471" s="40"/>
      <c r="K471" s="40"/>
      <c r="L471" s="44"/>
      <c r="M471" s="243"/>
      <c r="N471" s="244"/>
      <c r="O471" s="91"/>
      <c r="P471" s="91"/>
      <c r="Q471" s="91"/>
      <c r="R471" s="91"/>
      <c r="S471" s="91"/>
      <c r="T471" s="92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159</v>
      </c>
      <c r="AU471" s="17" t="s">
        <v>82</v>
      </c>
    </row>
    <row r="472" s="13" customFormat="1">
      <c r="A472" s="13"/>
      <c r="B472" s="246"/>
      <c r="C472" s="247"/>
      <c r="D472" s="240" t="s">
        <v>172</v>
      </c>
      <c r="E472" s="248" t="s">
        <v>1</v>
      </c>
      <c r="F472" s="249" t="s">
        <v>1299</v>
      </c>
      <c r="G472" s="247"/>
      <c r="H472" s="248" t="s">
        <v>1</v>
      </c>
      <c r="I472" s="250"/>
      <c r="J472" s="247"/>
      <c r="K472" s="247"/>
      <c r="L472" s="251"/>
      <c r="M472" s="252"/>
      <c r="N472" s="253"/>
      <c r="O472" s="253"/>
      <c r="P472" s="253"/>
      <c r="Q472" s="253"/>
      <c r="R472" s="253"/>
      <c r="S472" s="253"/>
      <c r="T472" s="25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5" t="s">
        <v>172</v>
      </c>
      <c r="AU472" s="255" t="s">
        <v>82</v>
      </c>
      <c r="AV472" s="13" t="s">
        <v>80</v>
      </c>
      <c r="AW472" s="13" t="s">
        <v>30</v>
      </c>
      <c r="AX472" s="13" t="s">
        <v>73</v>
      </c>
      <c r="AY472" s="255" t="s">
        <v>150</v>
      </c>
    </row>
    <row r="473" s="14" customFormat="1">
      <c r="A473" s="14"/>
      <c r="B473" s="256"/>
      <c r="C473" s="257"/>
      <c r="D473" s="240" t="s">
        <v>172</v>
      </c>
      <c r="E473" s="258" t="s">
        <v>1</v>
      </c>
      <c r="F473" s="259" t="s">
        <v>1300</v>
      </c>
      <c r="G473" s="257"/>
      <c r="H473" s="260">
        <v>12.672000000000001</v>
      </c>
      <c r="I473" s="261"/>
      <c r="J473" s="257"/>
      <c r="K473" s="257"/>
      <c r="L473" s="262"/>
      <c r="M473" s="263"/>
      <c r="N473" s="264"/>
      <c r="O473" s="264"/>
      <c r="P473" s="264"/>
      <c r="Q473" s="264"/>
      <c r="R473" s="264"/>
      <c r="S473" s="264"/>
      <c r="T473" s="265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6" t="s">
        <v>172</v>
      </c>
      <c r="AU473" s="266" t="s">
        <v>82</v>
      </c>
      <c r="AV473" s="14" t="s">
        <v>82</v>
      </c>
      <c r="AW473" s="14" t="s">
        <v>30</v>
      </c>
      <c r="AX473" s="14" t="s">
        <v>73</v>
      </c>
      <c r="AY473" s="266" t="s">
        <v>150</v>
      </c>
    </row>
    <row r="474" s="13" customFormat="1">
      <c r="A474" s="13"/>
      <c r="B474" s="246"/>
      <c r="C474" s="247"/>
      <c r="D474" s="240" t="s">
        <v>172</v>
      </c>
      <c r="E474" s="248" t="s">
        <v>1</v>
      </c>
      <c r="F474" s="249" t="s">
        <v>1301</v>
      </c>
      <c r="G474" s="247"/>
      <c r="H474" s="248" t="s">
        <v>1</v>
      </c>
      <c r="I474" s="250"/>
      <c r="J474" s="247"/>
      <c r="K474" s="247"/>
      <c r="L474" s="251"/>
      <c r="M474" s="252"/>
      <c r="N474" s="253"/>
      <c r="O474" s="253"/>
      <c r="P474" s="253"/>
      <c r="Q474" s="253"/>
      <c r="R474" s="253"/>
      <c r="S474" s="253"/>
      <c r="T474" s="254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5" t="s">
        <v>172</v>
      </c>
      <c r="AU474" s="255" t="s">
        <v>82</v>
      </c>
      <c r="AV474" s="13" t="s">
        <v>80</v>
      </c>
      <c r="AW474" s="13" t="s">
        <v>30</v>
      </c>
      <c r="AX474" s="13" t="s">
        <v>73</v>
      </c>
      <c r="AY474" s="255" t="s">
        <v>150</v>
      </c>
    </row>
    <row r="475" s="14" customFormat="1">
      <c r="A475" s="14"/>
      <c r="B475" s="256"/>
      <c r="C475" s="257"/>
      <c r="D475" s="240" t="s">
        <v>172</v>
      </c>
      <c r="E475" s="258" t="s">
        <v>1</v>
      </c>
      <c r="F475" s="259" t="s">
        <v>1302</v>
      </c>
      <c r="G475" s="257"/>
      <c r="H475" s="260">
        <v>0.59999999999999998</v>
      </c>
      <c r="I475" s="261"/>
      <c r="J475" s="257"/>
      <c r="K475" s="257"/>
      <c r="L475" s="262"/>
      <c r="M475" s="263"/>
      <c r="N475" s="264"/>
      <c r="O475" s="264"/>
      <c r="P475" s="264"/>
      <c r="Q475" s="264"/>
      <c r="R475" s="264"/>
      <c r="S475" s="264"/>
      <c r="T475" s="265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6" t="s">
        <v>172</v>
      </c>
      <c r="AU475" s="266" t="s">
        <v>82</v>
      </c>
      <c r="AV475" s="14" t="s">
        <v>82</v>
      </c>
      <c r="AW475" s="14" t="s">
        <v>30</v>
      </c>
      <c r="AX475" s="14" t="s">
        <v>73</v>
      </c>
      <c r="AY475" s="266" t="s">
        <v>150</v>
      </c>
    </row>
    <row r="476" s="13" customFormat="1">
      <c r="A476" s="13"/>
      <c r="B476" s="246"/>
      <c r="C476" s="247"/>
      <c r="D476" s="240" t="s">
        <v>172</v>
      </c>
      <c r="E476" s="248" t="s">
        <v>1</v>
      </c>
      <c r="F476" s="249" t="s">
        <v>1303</v>
      </c>
      <c r="G476" s="247"/>
      <c r="H476" s="248" t="s">
        <v>1</v>
      </c>
      <c r="I476" s="250"/>
      <c r="J476" s="247"/>
      <c r="K476" s="247"/>
      <c r="L476" s="251"/>
      <c r="M476" s="252"/>
      <c r="N476" s="253"/>
      <c r="O476" s="253"/>
      <c r="P476" s="253"/>
      <c r="Q476" s="253"/>
      <c r="R476" s="253"/>
      <c r="S476" s="253"/>
      <c r="T476" s="25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5" t="s">
        <v>172</v>
      </c>
      <c r="AU476" s="255" t="s">
        <v>82</v>
      </c>
      <c r="AV476" s="13" t="s">
        <v>80</v>
      </c>
      <c r="AW476" s="13" t="s">
        <v>30</v>
      </c>
      <c r="AX476" s="13" t="s">
        <v>73</v>
      </c>
      <c r="AY476" s="255" t="s">
        <v>150</v>
      </c>
    </row>
    <row r="477" s="14" customFormat="1">
      <c r="A477" s="14"/>
      <c r="B477" s="256"/>
      <c r="C477" s="257"/>
      <c r="D477" s="240" t="s">
        <v>172</v>
      </c>
      <c r="E477" s="258" t="s">
        <v>1</v>
      </c>
      <c r="F477" s="259" t="s">
        <v>1304</v>
      </c>
      <c r="G477" s="257"/>
      <c r="H477" s="260">
        <v>4.1749999999999998</v>
      </c>
      <c r="I477" s="261"/>
      <c r="J477" s="257"/>
      <c r="K477" s="257"/>
      <c r="L477" s="262"/>
      <c r="M477" s="263"/>
      <c r="N477" s="264"/>
      <c r="O477" s="264"/>
      <c r="P477" s="264"/>
      <c r="Q477" s="264"/>
      <c r="R477" s="264"/>
      <c r="S477" s="264"/>
      <c r="T477" s="265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66" t="s">
        <v>172</v>
      </c>
      <c r="AU477" s="266" t="s">
        <v>82</v>
      </c>
      <c r="AV477" s="14" t="s">
        <v>82</v>
      </c>
      <c r="AW477" s="14" t="s">
        <v>30</v>
      </c>
      <c r="AX477" s="14" t="s">
        <v>73</v>
      </c>
      <c r="AY477" s="266" t="s">
        <v>150</v>
      </c>
    </row>
    <row r="478" s="15" customFormat="1">
      <c r="A478" s="15"/>
      <c r="B478" s="267"/>
      <c r="C478" s="268"/>
      <c r="D478" s="240" t="s">
        <v>172</v>
      </c>
      <c r="E478" s="269" t="s">
        <v>1</v>
      </c>
      <c r="F478" s="270" t="s">
        <v>204</v>
      </c>
      <c r="G478" s="268"/>
      <c r="H478" s="271">
        <v>17.446999999999999</v>
      </c>
      <c r="I478" s="272"/>
      <c r="J478" s="268"/>
      <c r="K478" s="268"/>
      <c r="L478" s="273"/>
      <c r="M478" s="274"/>
      <c r="N478" s="275"/>
      <c r="O478" s="275"/>
      <c r="P478" s="275"/>
      <c r="Q478" s="275"/>
      <c r="R478" s="275"/>
      <c r="S478" s="275"/>
      <c r="T478" s="276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77" t="s">
        <v>172</v>
      </c>
      <c r="AU478" s="277" t="s">
        <v>82</v>
      </c>
      <c r="AV478" s="15" t="s">
        <v>157</v>
      </c>
      <c r="AW478" s="15" t="s">
        <v>30</v>
      </c>
      <c r="AX478" s="15" t="s">
        <v>80</v>
      </c>
      <c r="AY478" s="277" t="s">
        <v>150</v>
      </c>
    </row>
    <row r="479" s="2" customFormat="1">
      <c r="A479" s="38"/>
      <c r="B479" s="39"/>
      <c r="C479" s="227" t="s">
        <v>1305</v>
      </c>
      <c r="D479" s="227" t="s">
        <v>152</v>
      </c>
      <c r="E479" s="228" t="s">
        <v>339</v>
      </c>
      <c r="F479" s="229" t="s">
        <v>340</v>
      </c>
      <c r="G479" s="230" t="s">
        <v>184</v>
      </c>
      <c r="H479" s="231">
        <v>47.098999999999997</v>
      </c>
      <c r="I479" s="232"/>
      <c r="J479" s="233">
        <f>ROUND(I479*H479,2)</f>
        <v>0</v>
      </c>
      <c r="K479" s="229" t="s">
        <v>156</v>
      </c>
      <c r="L479" s="44"/>
      <c r="M479" s="234" t="s">
        <v>1</v>
      </c>
      <c r="N479" s="235" t="s">
        <v>38</v>
      </c>
      <c r="O479" s="91"/>
      <c r="P479" s="236">
        <f>O479*H479</f>
        <v>0</v>
      </c>
      <c r="Q479" s="236">
        <v>0</v>
      </c>
      <c r="R479" s="236">
        <f>Q479*H479</f>
        <v>0</v>
      </c>
      <c r="S479" s="236">
        <v>0</v>
      </c>
      <c r="T479" s="237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38" t="s">
        <v>157</v>
      </c>
      <c r="AT479" s="238" t="s">
        <v>152</v>
      </c>
      <c r="AU479" s="238" t="s">
        <v>82</v>
      </c>
      <c r="AY479" s="17" t="s">
        <v>150</v>
      </c>
      <c r="BE479" s="239">
        <f>IF(N479="základní",J479,0)</f>
        <v>0</v>
      </c>
      <c r="BF479" s="239">
        <f>IF(N479="snížená",J479,0)</f>
        <v>0</v>
      </c>
      <c r="BG479" s="239">
        <f>IF(N479="zákl. přenesená",J479,0)</f>
        <v>0</v>
      </c>
      <c r="BH479" s="239">
        <f>IF(N479="sníž. přenesená",J479,0)</f>
        <v>0</v>
      </c>
      <c r="BI479" s="239">
        <f>IF(N479="nulová",J479,0)</f>
        <v>0</v>
      </c>
      <c r="BJ479" s="17" t="s">
        <v>80</v>
      </c>
      <c r="BK479" s="239">
        <f>ROUND(I479*H479,2)</f>
        <v>0</v>
      </c>
      <c r="BL479" s="17" t="s">
        <v>157</v>
      </c>
      <c r="BM479" s="238" t="s">
        <v>1306</v>
      </c>
    </row>
    <row r="480" s="2" customFormat="1">
      <c r="A480" s="38"/>
      <c r="B480" s="39"/>
      <c r="C480" s="40"/>
      <c r="D480" s="240" t="s">
        <v>159</v>
      </c>
      <c r="E480" s="40"/>
      <c r="F480" s="241" t="s">
        <v>342</v>
      </c>
      <c r="G480" s="40"/>
      <c r="H480" s="40"/>
      <c r="I480" s="242"/>
      <c r="J480" s="40"/>
      <c r="K480" s="40"/>
      <c r="L480" s="44"/>
      <c r="M480" s="243"/>
      <c r="N480" s="244"/>
      <c r="O480" s="91"/>
      <c r="P480" s="91"/>
      <c r="Q480" s="91"/>
      <c r="R480" s="91"/>
      <c r="S480" s="91"/>
      <c r="T480" s="92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159</v>
      </c>
      <c r="AU480" s="17" t="s">
        <v>82</v>
      </c>
    </row>
    <row r="481" s="13" customFormat="1">
      <c r="A481" s="13"/>
      <c r="B481" s="246"/>
      <c r="C481" s="247"/>
      <c r="D481" s="240" t="s">
        <v>172</v>
      </c>
      <c r="E481" s="248" t="s">
        <v>1</v>
      </c>
      <c r="F481" s="249" t="s">
        <v>1307</v>
      </c>
      <c r="G481" s="247"/>
      <c r="H481" s="248" t="s">
        <v>1</v>
      </c>
      <c r="I481" s="250"/>
      <c r="J481" s="247"/>
      <c r="K481" s="247"/>
      <c r="L481" s="251"/>
      <c r="M481" s="252"/>
      <c r="N481" s="253"/>
      <c r="O481" s="253"/>
      <c r="P481" s="253"/>
      <c r="Q481" s="253"/>
      <c r="R481" s="253"/>
      <c r="S481" s="253"/>
      <c r="T481" s="25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5" t="s">
        <v>172</v>
      </c>
      <c r="AU481" s="255" t="s">
        <v>82</v>
      </c>
      <c r="AV481" s="13" t="s">
        <v>80</v>
      </c>
      <c r="AW481" s="13" t="s">
        <v>30</v>
      </c>
      <c r="AX481" s="13" t="s">
        <v>73</v>
      </c>
      <c r="AY481" s="255" t="s">
        <v>150</v>
      </c>
    </row>
    <row r="482" s="14" customFormat="1">
      <c r="A482" s="14"/>
      <c r="B482" s="256"/>
      <c r="C482" s="257"/>
      <c r="D482" s="240" t="s">
        <v>172</v>
      </c>
      <c r="E482" s="258" t="s">
        <v>1</v>
      </c>
      <c r="F482" s="259" t="s">
        <v>1308</v>
      </c>
      <c r="G482" s="257"/>
      <c r="H482" s="260">
        <v>46.665999999999997</v>
      </c>
      <c r="I482" s="261"/>
      <c r="J482" s="257"/>
      <c r="K482" s="257"/>
      <c r="L482" s="262"/>
      <c r="M482" s="263"/>
      <c r="N482" s="264"/>
      <c r="O482" s="264"/>
      <c r="P482" s="264"/>
      <c r="Q482" s="264"/>
      <c r="R482" s="264"/>
      <c r="S482" s="264"/>
      <c r="T482" s="265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66" t="s">
        <v>172</v>
      </c>
      <c r="AU482" s="266" t="s">
        <v>82</v>
      </c>
      <c r="AV482" s="14" t="s">
        <v>82</v>
      </c>
      <c r="AW482" s="14" t="s">
        <v>30</v>
      </c>
      <c r="AX482" s="14" t="s">
        <v>73</v>
      </c>
      <c r="AY482" s="266" t="s">
        <v>150</v>
      </c>
    </row>
    <row r="483" s="13" customFormat="1">
      <c r="A483" s="13"/>
      <c r="B483" s="246"/>
      <c r="C483" s="247"/>
      <c r="D483" s="240" t="s">
        <v>172</v>
      </c>
      <c r="E483" s="248" t="s">
        <v>1</v>
      </c>
      <c r="F483" s="249" t="s">
        <v>1309</v>
      </c>
      <c r="G483" s="247"/>
      <c r="H483" s="248" t="s">
        <v>1</v>
      </c>
      <c r="I483" s="250"/>
      <c r="J483" s="247"/>
      <c r="K483" s="247"/>
      <c r="L483" s="251"/>
      <c r="M483" s="252"/>
      <c r="N483" s="253"/>
      <c r="O483" s="253"/>
      <c r="P483" s="253"/>
      <c r="Q483" s="253"/>
      <c r="R483" s="253"/>
      <c r="S483" s="253"/>
      <c r="T483" s="25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5" t="s">
        <v>172</v>
      </c>
      <c r="AU483" s="255" t="s">
        <v>82</v>
      </c>
      <c r="AV483" s="13" t="s">
        <v>80</v>
      </c>
      <c r="AW483" s="13" t="s">
        <v>30</v>
      </c>
      <c r="AX483" s="13" t="s">
        <v>73</v>
      </c>
      <c r="AY483" s="255" t="s">
        <v>150</v>
      </c>
    </row>
    <row r="484" s="14" customFormat="1">
      <c r="A484" s="14"/>
      <c r="B484" s="256"/>
      <c r="C484" s="257"/>
      <c r="D484" s="240" t="s">
        <v>172</v>
      </c>
      <c r="E484" s="258" t="s">
        <v>1</v>
      </c>
      <c r="F484" s="259" t="s">
        <v>1310</v>
      </c>
      <c r="G484" s="257"/>
      <c r="H484" s="260">
        <v>0.433</v>
      </c>
      <c r="I484" s="261"/>
      <c r="J484" s="257"/>
      <c r="K484" s="257"/>
      <c r="L484" s="262"/>
      <c r="M484" s="263"/>
      <c r="N484" s="264"/>
      <c r="O484" s="264"/>
      <c r="P484" s="264"/>
      <c r="Q484" s="264"/>
      <c r="R484" s="264"/>
      <c r="S484" s="264"/>
      <c r="T484" s="265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6" t="s">
        <v>172</v>
      </c>
      <c r="AU484" s="266" t="s">
        <v>82</v>
      </c>
      <c r="AV484" s="14" t="s">
        <v>82</v>
      </c>
      <c r="AW484" s="14" t="s">
        <v>30</v>
      </c>
      <c r="AX484" s="14" t="s">
        <v>73</v>
      </c>
      <c r="AY484" s="266" t="s">
        <v>150</v>
      </c>
    </row>
    <row r="485" s="15" customFormat="1">
      <c r="A485" s="15"/>
      <c r="B485" s="267"/>
      <c r="C485" s="268"/>
      <c r="D485" s="240" t="s">
        <v>172</v>
      </c>
      <c r="E485" s="269" t="s">
        <v>1</v>
      </c>
      <c r="F485" s="270" t="s">
        <v>204</v>
      </c>
      <c r="G485" s="268"/>
      <c r="H485" s="271">
        <v>47.098999999999997</v>
      </c>
      <c r="I485" s="272"/>
      <c r="J485" s="268"/>
      <c r="K485" s="268"/>
      <c r="L485" s="273"/>
      <c r="M485" s="274"/>
      <c r="N485" s="275"/>
      <c r="O485" s="275"/>
      <c r="P485" s="275"/>
      <c r="Q485" s="275"/>
      <c r="R485" s="275"/>
      <c r="S485" s="275"/>
      <c r="T485" s="276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77" t="s">
        <v>172</v>
      </c>
      <c r="AU485" s="277" t="s">
        <v>82</v>
      </c>
      <c r="AV485" s="15" t="s">
        <v>157</v>
      </c>
      <c r="AW485" s="15" t="s">
        <v>30</v>
      </c>
      <c r="AX485" s="15" t="s">
        <v>80</v>
      </c>
      <c r="AY485" s="277" t="s">
        <v>150</v>
      </c>
    </row>
    <row r="486" s="2" customFormat="1" ht="16.5" customHeight="1">
      <c r="A486" s="38"/>
      <c r="B486" s="39"/>
      <c r="C486" s="227" t="s">
        <v>1311</v>
      </c>
      <c r="D486" s="227" t="s">
        <v>152</v>
      </c>
      <c r="E486" s="228" t="s">
        <v>344</v>
      </c>
      <c r="F486" s="229" t="s">
        <v>345</v>
      </c>
      <c r="G486" s="230" t="s">
        <v>184</v>
      </c>
      <c r="H486" s="231">
        <v>1224.5740000000001</v>
      </c>
      <c r="I486" s="232"/>
      <c r="J486" s="233">
        <f>ROUND(I486*H486,2)</f>
        <v>0</v>
      </c>
      <c r="K486" s="229" t="s">
        <v>156</v>
      </c>
      <c r="L486" s="44"/>
      <c r="M486" s="234" t="s">
        <v>1</v>
      </c>
      <c r="N486" s="235" t="s">
        <v>38</v>
      </c>
      <c r="O486" s="91"/>
      <c r="P486" s="236">
        <f>O486*H486</f>
        <v>0</v>
      </c>
      <c r="Q486" s="236">
        <v>0</v>
      </c>
      <c r="R486" s="236">
        <f>Q486*H486</f>
        <v>0</v>
      </c>
      <c r="S486" s="236">
        <v>0</v>
      </c>
      <c r="T486" s="237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38" t="s">
        <v>157</v>
      </c>
      <c r="AT486" s="238" t="s">
        <v>152</v>
      </c>
      <c r="AU486" s="238" t="s">
        <v>82</v>
      </c>
      <c r="AY486" s="17" t="s">
        <v>150</v>
      </c>
      <c r="BE486" s="239">
        <f>IF(N486="základní",J486,0)</f>
        <v>0</v>
      </c>
      <c r="BF486" s="239">
        <f>IF(N486="snížená",J486,0)</f>
        <v>0</v>
      </c>
      <c r="BG486" s="239">
        <f>IF(N486="zákl. přenesená",J486,0)</f>
        <v>0</v>
      </c>
      <c r="BH486" s="239">
        <f>IF(N486="sníž. přenesená",J486,0)</f>
        <v>0</v>
      </c>
      <c r="BI486" s="239">
        <f>IF(N486="nulová",J486,0)</f>
        <v>0</v>
      </c>
      <c r="BJ486" s="17" t="s">
        <v>80</v>
      </c>
      <c r="BK486" s="239">
        <f>ROUND(I486*H486,2)</f>
        <v>0</v>
      </c>
      <c r="BL486" s="17" t="s">
        <v>157</v>
      </c>
      <c r="BM486" s="238" t="s">
        <v>1312</v>
      </c>
    </row>
    <row r="487" s="2" customFormat="1">
      <c r="A487" s="38"/>
      <c r="B487" s="39"/>
      <c r="C487" s="40"/>
      <c r="D487" s="240" t="s">
        <v>159</v>
      </c>
      <c r="E487" s="40"/>
      <c r="F487" s="241" t="s">
        <v>347</v>
      </c>
      <c r="G487" s="40"/>
      <c r="H487" s="40"/>
      <c r="I487" s="242"/>
      <c r="J487" s="40"/>
      <c r="K487" s="40"/>
      <c r="L487" s="44"/>
      <c r="M487" s="243"/>
      <c r="N487" s="244"/>
      <c r="O487" s="91"/>
      <c r="P487" s="91"/>
      <c r="Q487" s="91"/>
      <c r="R487" s="91"/>
      <c r="S487" s="91"/>
      <c r="T487" s="92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159</v>
      </c>
      <c r="AU487" s="17" t="s">
        <v>82</v>
      </c>
    </row>
    <row r="488" s="13" customFormat="1">
      <c r="A488" s="13"/>
      <c r="B488" s="246"/>
      <c r="C488" s="247"/>
      <c r="D488" s="240" t="s">
        <v>172</v>
      </c>
      <c r="E488" s="248" t="s">
        <v>1</v>
      </c>
      <c r="F488" s="249" t="s">
        <v>997</v>
      </c>
      <c r="G488" s="247"/>
      <c r="H488" s="248" t="s">
        <v>1</v>
      </c>
      <c r="I488" s="250"/>
      <c r="J488" s="247"/>
      <c r="K488" s="247"/>
      <c r="L488" s="251"/>
      <c r="M488" s="252"/>
      <c r="N488" s="253"/>
      <c r="O488" s="253"/>
      <c r="P488" s="253"/>
      <c r="Q488" s="253"/>
      <c r="R488" s="253"/>
      <c r="S488" s="253"/>
      <c r="T488" s="25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5" t="s">
        <v>172</v>
      </c>
      <c r="AU488" s="255" t="s">
        <v>82</v>
      </c>
      <c r="AV488" s="13" t="s">
        <v>80</v>
      </c>
      <c r="AW488" s="13" t="s">
        <v>30</v>
      </c>
      <c r="AX488" s="13" t="s">
        <v>73</v>
      </c>
      <c r="AY488" s="255" t="s">
        <v>150</v>
      </c>
    </row>
    <row r="489" s="14" customFormat="1">
      <c r="A489" s="14"/>
      <c r="B489" s="256"/>
      <c r="C489" s="257"/>
      <c r="D489" s="240" t="s">
        <v>172</v>
      </c>
      <c r="E489" s="258" t="s">
        <v>1</v>
      </c>
      <c r="F489" s="259" t="s">
        <v>1313</v>
      </c>
      <c r="G489" s="257"/>
      <c r="H489" s="260">
        <v>1224.5740000000001</v>
      </c>
      <c r="I489" s="261"/>
      <c r="J489" s="257"/>
      <c r="K489" s="257"/>
      <c r="L489" s="262"/>
      <c r="M489" s="263"/>
      <c r="N489" s="264"/>
      <c r="O489" s="264"/>
      <c r="P489" s="264"/>
      <c r="Q489" s="264"/>
      <c r="R489" s="264"/>
      <c r="S489" s="264"/>
      <c r="T489" s="265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6" t="s">
        <v>172</v>
      </c>
      <c r="AU489" s="266" t="s">
        <v>82</v>
      </c>
      <c r="AV489" s="14" t="s">
        <v>82</v>
      </c>
      <c r="AW489" s="14" t="s">
        <v>30</v>
      </c>
      <c r="AX489" s="14" t="s">
        <v>80</v>
      </c>
      <c r="AY489" s="266" t="s">
        <v>150</v>
      </c>
    </row>
    <row r="490" s="2" customFormat="1">
      <c r="A490" s="38"/>
      <c r="B490" s="39"/>
      <c r="C490" s="227" t="s">
        <v>1314</v>
      </c>
      <c r="D490" s="227" t="s">
        <v>152</v>
      </c>
      <c r="E490" s="228" t="s">
        <v>350</v>
      </c>
      <c r="F490" s="229" t="s">
        <v>351</v>
      </c>
      <c r="G490" s="230" t="s">
        <v>184</v>
      </c>
      <c r="H490" s="231">
        <v>47.098999999999997</v>
      </c>
      <c r="I490" s="232"/>
      <c r="J490" s="233">
        <f>ROUND(I490*H490,2)</f>
        <v>0</v>
      </c>
      <c r="K490" s="229" t="s">
        <v>156</v>
      </c>
      <c r="L490" s="44"/>
      <c r="M490" s="234" t="s">
        <v>1</v>
      </c>
      <c r="N490" s="235" t="s">
        <v>38</v>
      </c>
      <c r="O490" s="91"/>
      <c r="P490" s="236">
        <f>O490*H490</f>
        <v>0</v>
      </c>
      <c r="Q490" s="236">
        <v>0</v>
      </c>
      <c r="R490" s="236">
        <f>Q490*H490</f>
        <v>0</v>
      </c>
      <c r="S490" s="236">
        <v>0</v>
      </c>
      <c r="T490" s="237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38" t="s">
        <v>157</v>
      </c>
      <c r="AT490" s="238" t="s">
        <v>152</v>
      </c>
      <c r="AU490" s="238" t="s">
        <v>82</v>
      </c>
      <c r="AY490" s="17" t="s">
        <v>150</v>
      </c>
      <c r="BE490" s="239">
        <f>IF(N490="základní",J490,0)</f>
        <v>0</v>
      </c>
      <c r="BF490" s="239">
        <f>IF(N490="snížená",J490,0)</f>
        <v>0</v>
      </c>
      <c r="BG490" s="239">
        <f>IF(N490="zákl. přenesená",J490,0)</f>
        <v>0</v>
      </c>
      <c r="BH490" s="239">
        <f>IF(N490="sníž. přenesená",J490,0)</f>
        <v>0</v>
      </c>
      <c r="BI490" s="239">
        <f>IF(N490="nulová",J490,0)</f>
        <v>0</v>
      </c>
      <c r="BJ490" s="17" t="s">
        <v>80</v>
      </c>
      <c r="BK490" s="239">
        <f>ROUND(I490*H490,2)</f>
        <v>0</v>
      </c>
      <c r="BL490" s="17" t="s">
        <v>157</v>
      </c>
      <c r="BM490" s="238" t="s">
        <v>1315</v>
      </c>
    </row>
    <row r="491" s="2" customFormat="1">
      <c r="A491" s="38"/>
      <c r="B491" s="39"/>
      <c r="C491" s="40"/>
      <c r="D491" s="240" t="s">
        <v>159</v>
      </c>
      <c r="E491" s="40"/>
      <c r="F491" s="241" t="s">
        <v>353</v>
      </c>
      <c r="G491" s="40"/>
      <c r="H491" s="40"/>
      <c r="I491" s="242"/>
      <c r="J491" s="40"/>
      <c r="K491" s="40"/>
      <c r="L491" s="44"/>
      <c r="M491" s="243"/>
      <c r="N491" s="244"/>
      <c r="O491" s="91"/>
      <c r="P491" s="91"/>
      <c r="Q491" s="91"/>
      <c r="R491" s="91"/>
      <c r="S491" s="91"/>
      <c r="T491" s="92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159</v>
      </c>
      <c r="AU491" s="17" t="s">
        <v>82</v>
      </c>
    </row>
    <row r="492" s="2" customFormat="1" ht="21.75" customHeight="1">
      <c r="A492" s="38"/>
      <c r="B492" s="39"/>
      <c r="C492" s="227" t="s">
        <v>1316</v>
      </c>
      <c r="D492" s="227" t="s">
        <v>152</v>
      </c>
      <c r="E492" s="228" t="s">
        <v>1317</v>
      </c>
      <c r="F492" s="229" t="s">
        <v>1318</v>
      </c>
      <c r="G492" s="230" t="s">
        <v>155</v>
      </c>
      <c r="H492" s="231">
        <v>20</v>
      </c>
      <c r="I492" s="232"/>
      <c r="J492" s="233">
        <f>ROUND(I492*H492,2)</f>
        <v>0</v>
      </c>
      <c r="K492" s="229" t="s">
        <v>156</v>
      </c>
      <c r="L492" s="44"/>
      <c r="M492" s="234" t="s">
        <v>1</v>
      </c>
      <c r="N492" s="235" t="s">
        <v>38</v>
      </c>
      <c r="O492" s="91"/>
      <c r="P492" s="236">
        <f>O492*H492</f>
        <v>0</v>
      </c>
      <c r="Q492" s="236">
        <v>0</v>
      </c>
      <c r="R492" s="236">
        <f>Q492*H492</f>
        <v>0</v>
      </c>
      <c r="S492" s="236">
        <v>0</v>
      </c>
      <c r="T492" s="237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38" t="s">
        <v>157</v>
      </c>
      <c r="AT492" s="238" t="s">
        <v>152</v>
      </c>
      <c r="AU492" s="238" t="s">
        <v>82</v>
      </c>
      <c r="AY492" s="17" t="s">
        <v>150</v>
      </c>
      <c r="BE492" s="239">
        <f>IF(N492="základní",J492,0)</f>
        <v>0</v>
      </c>
      <c r="BF492" s="239">
        <f>IF(N492="snížená",J492,0)</f>
        <v>0</v>
      </c>
      <c r="BG492" s="239">
        <f>IF(N492="zákl. přenesená",J492,0)</f>
        <v>0</v>
      </c>
      <c r="BH492" s="239">
        <f>IF(N492="sníž. přenesená",J492,0)</f>
        <v>0</v>
      </c>
      <c r="BI492" s="239">
        <f>IF(N492="nulová",J492,0)</f>
        <v>0</v>
      </c>
      <c r="BJ492" s="17" t="s">
        <v>80</v>
      </c>
      <c r="BK492" s="239">
        <f>ROUND(I492*H492,2)</f>
        <v>0</v>
      </c>
      <c r="BL492" s="17" t="s">
        <v>157</v>
      </c>
      <c r="BM492" s="238" t="s">
        <v>1319</v>
      </c>
    </row>
    <row r="493" s="2" customFormat="1">
      <c r="A493" s="38"/>
      <c r="B493" s="39"/>
      <c r="C493" s="40"/>
      <c r="D493" s="240" t="s">
        <v>159</v>
      </c>
      <c r="E493" s="40"/>
      <c r="F493" s="241" t="s">
        <v>1320</v>
      </c>
      <c r="G493" s="40"/>
      <c r="H493" s="40"/>
      <c r="I493" s="242"/>
      <c r="J493" s="40"/>
      <c r="K493" s="40"/>
      <c r="L493" s="44"/>
      <c r="M493" s="243"/>
      <c r="N493" s="244"/>
      <c r="O493" s="91"/>
      <c r="P493" s="91"/>
      <c r="Q493" s="91"/>
      <c r="R493" s="91"/>
      <c r="S493" s="91"/>
      <c r="T493" s="92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159</v>
      </c>
      <c r="AU493" s="17" t="s">
        <v>82</v>
      </c>
    </row>
    <row r="494" s="14" customFormat="1">
      <c r="A494" s="14"/>
      <c r="B494" s="256"/>
      <c r="C494" s="257"/>
      <c r="D494" s="240" t="s">
        <v>172</v>
      </c>
      <c r="E494" s="258" t="s">
        <v>1</v>
      </c>
      <c r="F494" s="259" t="s">
        <v>1321</v>
      </c>
      <c r="G494" s="257"/>
      <c r="H494" s="260">
        <v>20</v>
      </c>
      <c r="I494" s="261"/>
      <c r="J494" s="257"/>
      <c r="K494" s="257"/>
      <c r="L494" s="262"/>
      <c r="M494" s="263"/>
      <c r="N494" s="264"/>
      <c r="O494" s="264"/>
      <c r="P494" s="264"/>
      <c r="Q494" s="264"/>
      <c r="R494" s="264"/>
      <c r="S494" s="264"/>
      <c r="T494" s="265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6" t="s">
        <v>172</v>
      </c>
      <c r="AU494" s="266" t="s">
        <v>82</v>
      </c>
      <c r="AV494" s="14" t="s">
        <v>82</v>
      </c>
      <c r="AW494" s="14" t="s">
        <v>30</v>
      </c>
      <c r="AX494" s="14" t="s">
        <v>80</v>
      </c>
      <c r="AY494" s="266" t="s">
        <v>150</v>
      </c>
    </row>
    <row r="495" s="12" customFormat="1" ht="22.8" customHeight="1">
      <c r="A495" s="12"/>
      <c r="B495" s="211"/>
      <c r="C495" s="212"/>
      <c r="D495" s="213" t="s">
        <v>72</v>
      </c>
      <c r="E495" s="225" t="s">
        <v>354</v>
      </c>
      <c r="F495" s="225" t="s">
        <v>355</v>
      </c>
      <c r="G495" s="212"/>
      <c r="H495" s="212"/>
      <c r="I495" s="215"/>
      <c r="J495" s="226">
        <f>BK495</f>
        <v>0</v>
      </c>
      <c r="K495" s="212"/>
      <c r="L495" s="217"/>
      <c r="M495" s="218"/>
      <c r="N495" s="219"/>
      <c r="O495" s="219"/>
      <c r="P495" s="220">
        <f>SUM(P496:P498)</f>
        <v>0</v>
      </c>
      <c r="Q495" s="219"/>
      <c r="R495" s="220">
        <f>SUM(R496:R498)</f>
        <v>0</v>
      </c>
      <c r="S495" s="219"/>
      <c r="T495" s="221">
        <f>SUM(T496:T498)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22" t="s">
        <v>80</v>
      </c>
      <c r="AT495" s="223" t="s">
        <v>72</v>
      </c>
      <c r="AU495" s="223" t="s">
        <v>80</v>
      </c>
      <c r="AY495" s="222" t="s">
        <v>150</v>
      </c>
      <c r="BK495" s="224">
        <f>SUM(BK496:BK498)</f>
        <v>0</v>
      </c>
    </row>
    <row r="496" s="2" customFormat="1">
      <c r="A496" s="38"/>
      <c r="B496" s="39"/>
      <c r="C496" s="227" t="s">
        <v>1322</v>
      </c>
      <c r="D496" s="227" t="s">
        <v>152</v>
      </c>
      <c r="E496" s="228" t="s">
        <v>357</v>
      </c>
      <c r="F496" s="229" t="s">
        <v>358</v>
      </c>
      <c r="G496" s="230" t="s">
        <v>184</v>
      </c>
      <c r="H496" s="231">
        <v>189.09100000000001</v>
      </c>
      <c r="I496" s="232"/>
      <c r="J496" s="233">
        <f>ROUND(I496*H496,2)</f>
        <v>0</v>
      </c>
      <c r="K496" s="229" t="s">
        <v>156</v>
      </c>
      <c r="L496" s="44"/>
      <c r="M496" s="234" t="s">
        <v>1</v>
      </c>
      <c r="N496" s="235" t="s">
        <v>38</v>
      </c>
      <c r="O496" s="91"/>
      <c r="P496" s="236">
        <f>O496*H496</f>
        <v>0</v>
      </c>
      <c r="Q496" s="236">
        <v>0</v>
      </c>
      <c r="R496" s="236">
        <f>Q496*H496</f>
        <v>0</v>
      </c>
      <c r="S496" s="236">
        <v>0</v>
      </c>
      <c r="T496" s="237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38" t="s">
        <v>157</v>
      </c>
      <c r="AT496" s="238" t="s">
        <v>152</v>
      </c>
      <c r="AU496" s="238" t="s">
        <v>82</v>
      </c>
      <c r="AY496" s="17" t="s">
        <v>150</v>
      </c>
      <c r="BE496" s="239">
        <f>IF(N496="základní",J496,0)</f>
        <v>0</v>
      </c>
      <c r="BF496" s="239">
        <f>IF(N496="snížená",J496,0)</f>
        <v>0</v>
      </c>
      <c r="BG496" s="239">
        <f>IF(N496="zákl. přenesená",J496,0)</f>
        <v>0</v>
      </c>
      <c r="BH496" s="239">
        <f>IF(N496="sníž. přenesená",J496,0)</f>
        <v>0</v>
      </c>
      <c r="BI496" s="239">
        <f>IF(N496="nulová",J496,0)</f>
        <v>0</v>
      </c>
      <c r="BJ496" s="17" t="s">
        <v>80</v>
      </c>
      <c r="BK496" s="239">
        <f>ROUND(I496*H496,2)</f>
        <v>0</v>
      </c>
      <c r="BL496" s="17" t="s">
        <v>157</v>
      </c>
      <c r="BM496" s="238" t="s">
        <v>1323</v>
      </c>
    </row>
    <row r="497" s="2" customFormat="1">
      <c r="A497" s="38"/>
      <c r="B497" s="39"/>
      <c r="C497" s="40"/>
      <c r="D497" s="240" t="s">
        <v>159</v>
      </c>
      <c r="E497" s="40"/>
      <c r="F497" s="241" t="s">
        <v>360</v>
      </c>
      <c r="G497" s="40"/>
      <c r="H497" s="40"/>
      <c r="I497" s="242"/>
      <c r="J497" s="40"/>
      <c r="K497" s="40"/>
      <c r="L497" s="44"/>
      <c r="M497" s="243"/>
      <c r="N497" s="244"/>
      <c r="O497" s="91"/>
      <c r="P497" s="91"/>
      <c r="Q497" s="91"/>
      <c r="R497" s="91"/>
      <c r="S497" s="91"/>
      <c r="T497" s="92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159</v>
      </c>
      <c r="AU497" s="17" t="s">
        <v>82</v>
      </c>
    </row>
    <row r="498" s="2" customFormat="1">
      <c r="A498" s="38"/>
      <c r="B498" s="39"/>
      <c r="C498" s="40"/>
      <c r="D498" s="240" t="s">
        <v>170</v>
      </c>
      <c r="E498" s="40"/>
      <c r="F498" s="245" t="s">
        <v>1324</v>
      </c>
      <c r="G498" s="40"/>
      <c r="H498" s="40"/>
      <c r="I498" s="242"/>
      <c r="J498" s="40"/>
      <c r="K498" s="40"/>
      <c r="L498" s="44"/>
      <c r="M498" s="243"/>
      <c r="N498" s="244"/>
      <c r="O498" s="91"/>
      <c r="P498" s="91"/>
      <c r="Q498" s="91"/>
      <c r="R498" s="91"/>
      <c r="S498" s="91"/>
      <c r="T498" s="92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170</v>
      </c>
      <c r="AU498" s="17" t="s">
        <v>82</v>
      </c>
    </row>
    <row r="499" s="12" customFormat="1" ht="25.92" customHeight="1">
      <c r="A499" s="12"/>
      <c r="B499" s="211"/>
      <c r="C499" s="212"/>
      <c r="D499" s="213" t="s">
        <v>72</v>
      </c>
      <c r="E499" s="214" t="s">
        <v>848</v>
      </c>
      <c r="F499" s="214" t="s">
        <v>849</v>
      </c>
      <c r="G499" s="212"/>
      <c r="H499" s="212"/>
      <c r="I499" s="215"/>
      <c r="J499" s="216">
        <f>BK499</f>
        <v>0</v>
      </c>
      <c r="K499" s="212"/>
      <c r="L499" s="217"/>
      <c r="M499" s="218"/>
      <c r="N499" s="219"/>
      <c r="O499" s="219"/>
      <c r="P499" s="220">
        <f>P500+P511</f>
        <v>0</v>
      </c>
      <c r="Q499" s="219"/>
      <c r="R499" s="220">
        <f>R500+R511</f>
        <v>0.00023968000000000001</v>
      </c>
      <c r="S499" s="219"/>
      <c r="T499" s="221">
        <f>T500+T511</f>
        <v>0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22" t="s">
        <v>80</v>
      </c>
      <c r="AT499" s="223" t="s">
        <v>72</v>
      </c>
      <c r="AU499" s="223" t="s">
        <v>73</v>
      </c>
      <c r="AY499" s="222" t="s">
        <v>150</v>
      </c>
      <c r="BK499" s="224">
        <f>BK500+BK511</f>
        <v>0</v>
      </c>
    </row>
    <row r="500" s="12" customFormat="1" ht="22.8" customHeight="1">
      <c r="A500" s="12"/>
      <c r="B500" s="211"/>
      <c r="C500" s="212"/>
      <c r="D500" s="213" t="s">
        <v>72</v>
      </c>
      <c r="E500" s="225" t="s">
        <v>850</v>
      </c>
      <c r="F500" s="225" t="s">
        <v>851</v>
      </c>
      <c r="G500" s="212"/>
      <c r="H500" s="212"/>
      <c r="I500" s="215"/>
      <c r="J500" s="226">
        <f>BK500</f>
        <v>0</v>
      </c>
      <c r="K500" s="212"/>
      <c r="L500" s="217"/>
      <c r="M500" s="218"/>
      <c r="N500" s="219"/>
      <c r="O500" s="219"/>
      <c r="P500" s="220">
        <f>SUM(P501:P510)</f>
        <v>0</v>
      </c>
      <c r="Q500" s="219"/>
      <c r="R500" s="220">
        <f>SUM(R501:R510)</f>
        <v>0</v>
      </c>
      <c r="S500" s="219"/>
      <c r="T500" s="221">
        <f>SUM(T501:T510)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22" t="s">
        <v>80</v>
      </c>
      <c r="AT500" s="223" t="s">
        <v>72</v>
      </c>
      <c r="AU500" s="223" t="s">
        <v>80</v>
      </c>
      <c r="AY500" s="222" t="s">
        <v>150</v>
      </c>
      <c r="BK500" s="224">
        <f>SUM(BK501:BK510)</f>
        <v>0</v>
      </c>
    </row>
    <row r="501" s="2" customFormat="1" ht="33" customHeight="1">
      <c r="A501" s="38"/>
      <c r="B501" s="39"/>
      <c r="C501" s="227" t="s">
        <v>1325</v>
      </c>
      <c r="D501" s="227" t="s">
        <v>152</v>
      </c>
      <c r="E501" s="228" t="s">
        <v>1326</v>
      </c>
      <c r="F501" s="229" t="s">
        <v>1327</v>
      </c>
      <c r="G501" s="230" t="s">
        <v>177</v>
      </c>
      <c r="H501" s="231">
        <v>40</v>
      </c>
      <c r="I501" s="232"/>
      <c r="J501" s="233">
        <f>ROUND(I501*H501,2)</f>
        <v>0</v>
      </c>
      <c r="K501" s="229" t="s">
        <v>1</v>
      </c>
      <c r="L501" s="44"/>
      <c r="M501" s="234" t="s">
        <v>1</v>
      </c>
      <c r="N501" s="235" t="s">
        <v>38</v>
      </c>
      <c r="O501" s="91"/>
      <c r="P501" s="236">
        <f>O501*H501</f>
        <v>0</v>
      </c>
      <c r="Q501" s="236">
        <v>0</v>
      </c>
      <c r="R501" s="236">
        <f>Q501*H501</f>
        <v>0</v>
      </c>
      <c r="S501" s="236">
        <v>0</v>
      </c>
      <c r="T501" s="237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38" t="s">
        <v>157</v>
      </c>
      <c r="AT501" s="238" t="s">
        <v>152</v>
      </c>
      <c r="AU501" s="238" t="s">
        <v>82</v>
      </c>
      <c r="AY501" s="17" t="s">
        <v>150</v>
      </c>
      <c r="BE501" s="239">
        <f>IF(N501="základní",J501,0)</f>
        <v>0</v>
      </c>
      <c r="BF501" s="239">
        <f>IF(N501="snížená",J501,0)</f>
        <v>0</v>
      </c>
      <c r="BG501" s="239">
        <f>IF(N501="zákl. přenesená",J501,0)</f>
        <v>0</v>
      </c>
      <c r="BH501" s="239">
        <f>IF(N501="sníž. přenesená",J501,0)</f>
        <v>0</v>
      </c>
      <c r="BI501" s="239">
        <f>IF(N501="nulová",J501,0)</f>
        <v>0</v>
      </c>
      <c r="BJ501" s="17" t="s">
        <v>80</v>
      </c>
      <c r="BK501" s="239">
        <f>ROUND(I501*H501,2)</f>
        <v>0</v>
      </c>
      <c r="BL501" s="17" t="s">
        <v>157</v>
      </c>
      <c r="BM501" s="238" t="s">
        <v>1328</v>
      </c>
    </row>
    <row r="502" s="2" customFormat="1">
      <c r="A502" s="38"/>
      <c r="B502" s="39"/>
      <c r="C502" s="40"/>
      <c r="D502" s="240" t="s">
        <v>159</v>
      </c>
      <c r="E502" s="40"/>
      <c r="F502" s="241" t="s">
        <v>1327</v>
      </c>
      <c r="G502" s="40"/>
      <c r="H502" s="40"/>
      <c r="I502" s="242"/>
      <c r="J502" s="40"/>
      <c r="K502" s="40"/>
      <c r="L502" s="44"/>
      <c r="M502" s="243"/>
      <c r="N502" s="244"/>
      <c r="O502" s="91"/>
      <c r="P502" s="91"/>
      <c r="Q502" s="91"/>
      <c r="R502" s="91"/>
      <c r="S502" s="91"/>
      <c r="T502" s="92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7" t="s">
        <v>159</v>
      </c>
      <c r="AU502" s="17" t="s">
        <v>82</v>
      </c>
    </row>
    <row r="503" s="13" customFormat="1">
      <c r="A503" s="13"/>
      <c r="B503" s="246"/>
      <c r="C503" s="247"/>
      <c r="D503" s="240" t="s">
        <v>172</v>
      </c>
      <c r="E503" s="248" t="s">
        <v>1</v>
      </c>
      <c r="F503" s="249" t="s">
        <v>1329</v>
      </c>
      <c r="G503" s="247"/>
      <c r="H503" s="248" t="s">
        <v>1</v>
      </c>
      <c r="I503" s="250"/>
      <c r="J503" s="247"/>
      <c r="K503" s="247"/>
      <c r="L503" s="251"/>
      <c r="M503" s="252"/>
      <c r="N503" s="253"/>
      <c r="O503" s="253"/>
      <c r="P503" s="253"/>
      <c r="Q503" s="253"/>
      <c r="R503" s="253"/>
      <c r="S503" s="253"/>
      <c r="T503" s="25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5" t="s">
        <v>172</v>
      </c>
      <c r="AU503" s="255" t="s">
        <v>82</v>
      </c>
      <c r="AV503" s="13" t="s">
        <v>80</v>
      </c>
      <c r="AW503" s="13" t="s">
        <v>30</v>
      </c>
      <c r="AX503" s="13" t="s">
        <v>73</v>
      </c>
      <c r="AY503" s="255" t="s">
        <v>150</v>
      </c>
    </row>
    <row r="504" s="14" customFormat="1">
      <c r="A504" s="14"/>
      <c r="B504" s="256"/>
      <c r="C504" s="257"/>
      <c r="D504" s="240" t="s">
        <v>172</v>
      </c>
      <c r="E504" s="258" t="s">
        <v>1</v>
      </c>
      <c r="F504" s="259" t="s">
        <v>1330</v>
      </c>
      <c r="G504" s="257"/>
      <c r="H504" s="260">
        <v>40</v>
      </c>
      <c r="I504" s="261"/>
      <c r="J504" s="257"/>
      <c r="K504" s="257"/>
      <c r="L504" s="262"/>
      <c r="M504" s="263"/>
      <c r="N504" s="264"/>
      <c r="O504" s="264"/>
      <c r="P504" s="264"/>
      <c r="Q504" s="264"/>
      <c r="R504" s="264"/>
      <c r="S504" s="264"/>
      <c r="T504" s="265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6" t="s">
        <v>172</v>
      </c>
      <c r="AU504" s="266" t="s">
        <v>82</v>
      </c>
      <c r="AV504" s="14" t="s">
        <v>82</v>
      </c>
      <c r="AW504" s="14" t="s">
        <v>30</v>
      </c>
      <c r="AX504" s="14" t="s">
        <v>80</v>
      </c>
      <c r="AY504" s="266" t="s">
        <v>150</v>
      </c>
    </row>
    <row r="505" s="2" customFormat="1" ht="33" customHeight="1">
      <c r="A505" s="38"/>
      <c r="B505" s="39"/>
      <c r="C505" s="227" t="s">
        <v>1331</v>
      </c>
      <c r="D505" s="227" t="s">
        <v>152</v>
      </c>
      <c r="E505" s="228" t="s">
        <v>1332</v>
      </c>
      <c r="F505" s="229" t="s">
        <v>1333</v>
      </c>
      <c r="G505" s="230" t="s">
        <v>516</v>
      </c>
      <c r="H505" s="231">
        <v>9.1999999999999993</v>
      </c>
      <c r="I505" s="232"/>
      <c r="J505" s="233">
        <f>ROUND(I505*H505,2)</f>
        <v>0</v>
      </c>
      <c r="K505" s="229" t="s">
        <v>1</v>
      </c>
      <c r="L505" s="44"/>
      <c r="M505" s="234" t="s">
        <v>1</v>
      </c>
      <c r="N505" s="235" t="s">
        <v>38</v>
      </c>
      <c r="O505" s="91"/>
      <c r="P505" s="236">
        <f>O505*H505</f>
        <v>0</v>
      </c>
      <c r="Q505" s="236">
        <v>0</v>
      </c>
      <c r="R505" s="236">
        <f>Q505*H505</f>
        <v>0</v>
      </c>
      <c r="S505" s="236">
        <v>0</v>
      </c>
      <c r="T505" s="237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38" t="s">
        <v>157</v>
      </c>
      <c r="AT505" s="238" t="s">
        <v>152</v>
      </c>
      <c r="AU505" s="238" t="s">
        <v>82</v>
      </c>
      <c r="AY505" s="17" t="s">
        <v>150</v>
      </c>
      <c r="BE505" s="239">
        <f>IF(N505="základní",J505,0)</f>
        <v>0</v>
      </c>
      <c r="BF505" s="239">
        <f>IF(N505="snížená",J505,0)</f>
        <v>0</v>
      </c>
      <c r="BG505" s="239">
        <f>IF(N505="zákl. přenesená",J505,0)</f>
        <v>0</v>
      </c>
      <c r="BH505" s="239">
        <f>IF(N505="sníž. přenesená",J505,0)</f>
        <v>0</v>
      </c>
      <c r="BI505" s="239">
        <f>IF(N505="nulová",J505,0)</f>
        <v>0</v>
      </c>
      <c r="BJ505" s="17" t="s">
        <v>80</v>
      </c>
      <c r="BK505" s="239">
        <f>ROUND(I505*H505,2)</f>
        <v>0</v>
      </c>
      <c r="BL505" s="17" t="s">
        <v>157</v>
      </c>
      <c r="BM505" s="238" t="s">
        <v>1334</v>
      </c>
    </row>
    <row r="506" s="2" customFormat="1">
      <c r="A506" s="38"/>
      <c r="B506" s="39"/>
      <c r="C506" s="40"/>
      <c r="D506" s="240" t="s">
        <v>159</v>
      </c>
      <c r="E506" s="40"/>
      <c r="F506" s="241" t="s">
        <v>1333</v>
      </c>
      <c r="G506" s="40"/>
      <c r="H506" s="40"/>
      <c r="I506" s="242"/>
      <c r="J506" s="40"/>
      <c r="K506" s="40"/>
      <c r="L506" s="44"/>
      <c r="M506" s="243"/>
      <c r="N506" s="244"/>
      <c r="O506" s="91"/>
      <c r="P506" s="91"/>
      <c r="Q506" s="91"/>
      <c r="R506" s="91"/>
      <c r="S506" s="91"/>
      <c r="T506" s="92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T506" s="17" t="s">
        <v>159</v>
      </c>
      <c r="AU506" s="17" t="s">
        <v>82</v>
      </c>
    </row>
    <row r="507" s="2" customFormat="1">
      <c r="A507" s="38"/>
      <c r="B507" s="39"/>
      <c r="C507" s="40"/>
      <c r="D507" s="240" t="s">
        <v>170</v>
      </c>
      <c r="E507" s="40"/>
      <c r="F507" s="245" t="s">
        <v>1335</v>
      </c>
      <c r="G507" s="40"/>
      <c r="H507" s="40"/>
      <c r="I507" s="242"/>
      <c r="J507" s="40"/>
      <c r="K507" s="40"/>
      <c r="L507" s="44"/>
      <c r="M507" s="243"/>
      <c r="N507" s="244"/>
      <c r="O507" s="91"/>
      <c r="P507" s="91"/>
      <c r="Q507" s="91"/>
      <c r="R507" s="91"/>
      <c r="S507" s="91"/>
      <c r="T507" s="92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T507" s="17" t="s">
        <v>170</v>
      </c>
      <c r="AU507" s="17" t="s">
        <v>82</v>
      </c>
    </row>
    <row r="508" s="14" customFormat="1">
      <c r="A508" s="14"/>
      <c r="B508" s="256"/>
      <c r="C508" s="257"/>
      <c r="D508" s="240" t="s">
        <v>172</v>
      </c>
      <c r="E508" s="258" t="s">
        <v>1</v>
      </c>
      <c r="F508" s="259" t="s">
        <v>1336</v>
      </c>
      <c r="G508" s="257"/>
      <c r="H508" s="260">
        <v>9.1999999999999993</v>
      </c>
      <c r="I508" s="261"/>
      <c r="J508" s="257"/>
      <c r="K508" s="257"/>
      <c r="L508" s="262"/>
      <c r="M508" s="263"/>
      <c r="N508" s="264"/>
      <c r="O508" s="264"/>
      <c r="P508" s="264"/>
      <c r="Q508" s="264"/>
      <c r="R508" s="264"/>
      <c r="S508" s="264"/>
      <c r="T508" s="265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66" t="s">
        <v>172</v>
      </c>
      <c r="AU508" s="266" t="s">
        <v>82</v>
      </c>
      <c r="AV508" s="14" t="s">
        <v>82</v>
      </c>
      <c r="AW508" s="14" t="s">
        <v>30</v>
      </c>
      <c r="AX508" s="14" t="s">
        <v>80</v>
      </c>
      <c r="AY508" s="266" t="s">
        <v>150</v>
      </c>
    </row>
    <row r="509" s="2" customFormat="1">
      <c r="A509" s="38"/>
      <c r="B509" s="39"/>
      <c r="C509" s="227" t="s">
        <v>1337</v>
      </c>
      <c r="D509" s="227" t="s">
        <v>152</v>
      </c>
      <c r="E509" s="228" t="s">
        <v>1338</v>
      </c>
      <c r="F509" s="229" t="s">
        <v>1339</v>
      </c>
      <c r="G509" s="230" t="s">
        <v>1340</v>
      </c>
      <c r="H509" s="296"/>
      <c r="I509" s="232"/>
      <c r="J509" s="233">
        <f>ROUND(I509*H509,2)</f>
        <v>0</v>
      </c>
      <c r="K509" s="229" t="s">
        <v>156</v>
      </c>
      <c r="L509" s="44"/>
      <c r="M509" s="234" t="s">
        <v>1</v>
      </c>
      <c r="N509" s="235" t="s">
        <v>38</v>
      </c>
      <c r="O509" s="91"/>
      <c r="P509" s="236">
        <f>O509*H509</f>
        <v>0</v>
      </c>
      <c r="Q509" s="236">
        <v>0</v>
      </c>
      <c r="R509" s="236">
        <f>Q509*H509</f>
        <v>0</v>
      </c>
      <c r="S509" s="236">
        <v>0</v>
      </c>
      <c r="T509" s="237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38" t="s">
        <v>267</v>
      </c>
      <c r="AT509" s="238" t="s">
        <v>152</v>
      </c>
      <c r="AU509" s="238" t="s">
        <v>82</v>
      </c>
      <c r="AY509" s="17" t="s">
        <v>150</v>
      </c>
      <c r="BE509" s="239">
        <f>IF(N509="základní",J509,0)</f>
        <v>0</v>
      </c>
      <c r="BF509" s="239">
        <f>IF(N509="snížená",J509,0)</f>
        <v>0</v>
      </c>
      <c r="BG509" s="239">
        <f>IF(N509="zákl. přenesená",J509,0)</f>
        <v>0</v>
      </c>
      <c r="BH509" s="239">
        <f>IF(N509="sníž. přenesená",J509,0)</f>
        <v>0</v>
      </c>
      <c r="BI509" s="239">
        <f>IF(N509="nulová",J509,0)</f>
        <v>0</v>
      </c>
      <c r="BJ509" s="17" t="s">
        <v>80</v>
      </c>
      <c r="BK509" s="239">
        <f>ROUND(I509*H509,2)</f>
        <v>0</v>
      </c>
      <c r="BL509" s="17" t="s">
        <v>267</v>
      </c>
      <c r="BM509" s="238" t="s">
        <v>1341</v>
      </c>
    </row>
    <row r="510" s="2" customFormat="1">
      <c r="A510" s="38"/>
      <c r="B510" s="39"/>
      <c r="C510" s="40"/>
      <c r="D510" s="240" t="s">
        <v>159</v>
      </c>
      <c r="E510" s="40"/>
      <c r="F510" s="241" t="s">
        <v>1342</v>
      </c>
      <c r="G510" s="40"/>
      <c r="H510" s="40"/>
      <c r="I510" s="242"/>
      <c r="J510" s="40"/>
      <c r="K510" s="40"/>
      <c r="L510" s="44"/>
      <c r="M510" s="243"/>
      <c r="N510" s="244"/>
      <c r="O510" s="91"/>
      <c r="P510" s="91"/>
      <c r="Q510" s="91"/>
      <c r="R510" s="91"/>
      <c r="S510" s="91"/>
      <c r="T510" s="92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T510" s="17" t="s">
        <v>159</v>
      </c>
      <c r="AU510" s="17" t="s">
        <v>82</v>
      </c>
    </row>
    <row r="511" s="12" customFormat="1" ht="22.8" customHeight="1">
      <c r="A511" s="12"/>
      <c r="B511" s="211"/>
      <c r="C511" s="212"/>
      <c r="D511" s="213" t="s">
        <v>72</v>
      </c>
      <c r="E511" s="225" t="s">
        <v>1343</v>
      </c>
      <c r="F511" s="225" t="s">
        <v>1344</v>
      </c>
      <c r="G511" s="212"/>
      <c r="H511" s="212"/>
      <c r="I511" s="215"/>
      <c r="J511" s="226">
        <f>BK511</f>
        <v>0</v>
      </c>
      <c r="K511" s="212"/>
      <c r="L511" s="217"/>
      <c r="M511" s="218"/>
      <c r="N511" s="219"/>
      <c r="O511" s="219"/>
      <c r="P511" s="220">
        <f>SUM(P512:P516)</f>
        <v>0</v>
      </c>
      <c r="Q511" s="219"/>
      <c r="R511" s="220">
        <f>SUM(R512:R516)</f>
        <v>0.00023968000000000001</v>
      </c>
      <c r="S511" s="219"/>
      <c r="T511" s="221">
        <f>SUM(T512:T516)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22" t="s">
        <v>82</v>
      </c>
      <c r="AT511" s="223" t="s">
        <v>72</v>
      </c>
      <c r="AU511" s="223" t="s">
        <v>80</v>
      </c>
      <c r="AY511" s="222" t="s">
        <v>150</v>
      </c>
      <c r="BK511" s="224">
        <f>SUM(BK512:BK516)</f>
        <v>0</v>
      </c>
    </row>
    <row r="512" s="2" customFormat="1">
      <c r="A512" s="38"/>
      <c r="B512" s="39"/>
      <c r="C512" s="227" t="s">
        <v>1345</v>
      </c>
      <c r="D512" s="227" t="s">
        <v>152</v>
      </c>
      <c r="E512" s="228" t="s">
        <v>1346</v>
      </c>
      <c r="F512" s="229" t="s">
        <v>1347</v>
      </c>
      <c r="G512" s="230" t="s">
        <v>177</v>
      </c>
      <c r="H512" s="231">
        <v>1.1200000000000001</v>
      </c>
      <c r="I512" s="232"/>
      <c r="J512" s="233">
        <f>ROUND(I512*H512,2)</f>
        <v>0</v>
      </c>
      <c r="K512" s="229" t="s">
        <v>156</v>
      </c>
      <c r="L512" s="44"/>
      <c r="M512" s="234" t="s">
        <v>1</v>
      </c>
      <c r="N512" s="235" t="s">
        <v>38</v>
      </c>
      <c r="O512" s="91"/>
      <c r="P512" s="236">
        <f>O512*H512</f>
        <v>0</v>
      </c>
      <c r="Q512" s="236">
        <v>0.000214</v>
      </c>
      <c r="R512" s="236">
        <f>Q512*H512</f>
        <v>0.00023968000000000001</v>
      </c>
      <c r="S512" s="236">
        <v>0</v>
      </c>
      <c r="T512" s="237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38" t="s">
        <v>267</v>
      </c>
      <c r="AT512" s="238" t="s">
        <v>152</v>
      </c>
      <c r="AU512" s="238" t="s">
        <v>82</v>
      </c>
      <c r="AY512" s="17" t="s">
        <v>150</v>
      </c>
      <c r="BE512" s="239">
        <f>IF(N512="základní",J512,0)</f>
        <v>0</v>
      </c>
      <c r="BF512" s="239">
        <f>IF(N512="snížená",J512,0)</f>
        <v>0</v>
      </c>
      <c r="BG512" s="239">
        <f>IF(N512="zákl. přenesená",J512,0)</f>
        <v>0</v>
      </c>
      <c r="BH512" s="239">
        <f>IF(N512="sníž. přenesená",J512,0)</f>
        <v>0</v>
      </c>
      <c r="BI512" s="239">
        <f>IF(N512="nulová",J512,0)</f>
        <v>0</v>
      </c>
      <c r="BJ512" s="17" t="s">
        <v>80</v>
      </c>
      <c r="BK512" s="239">
        <f>ROUND(I512*H512,2)</f>
        <v>0</v>
      </c>
      <c r="BL512" s="17" t="s">
        <v>267</v>
      </c>
      <c r="BM512" s="238" t="s">
        <v>1348</v>
      </c>
    </row>
    <row r="513" s="2" customFormat="1">
      <c r="A513" s="38"/>
      <c r="B513" s="39"/>
      <c r="C513" s="40"/>
      <c r="D513" s="240" t="s">
        <v>159</v>
      </c>
      <c r="E513" s="40"/>
      <c r="F513" s="241" t="s">
        <v>1347</v>
      </c>
      <c r="G513" s="40"/>
      <c r="H513" s="40"/>
      <c r="I513" s="242"/>
      <c r="J513" s="40"/>
      <c r="K513" s="40"/>
      <c r="L513" s="44"/>
      <c r="M513" s="243"/>
      <c r="N513" s="244"/>
      <c r="O513" s="91"/>
      <c r="P513" s="91"/>
      <c r="Q513" s="91"/>
      <c r="R513" s="91"/>
      <c r="S513" s="91"/>
      <c r="T513" s="92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159</v>
      </c>
      <c r="AU513" s="17" t="s">
        <v>82</v>
      </c>
    </row>
    <row r="514" s="2" customFormat="1">
      <c r="A514" s="38"/>
      <c r="B514" s="39"/>
      <c r="C514" s="40"/>
      <c r="D514" s="240" t="s">
        <v>170</v>
      </c>
      <c r="E514" s="40"/>
      <c r="F514" s="245" t="s">
        <v>1349</v>
      </c>
      <c r="G514" s="40"/>
      <c r="H514" s="40"/>
      <c r="I514" s="242"/>
      <c r="J514" s="40"/>
      <c r="K514" s="40"/>
      <c r="L514" s="44"/>
      <c r="M514" s="243"/>
      <c r="N514" s="244"/>
      <c r="O514" s="91"/>
      <c r="P514" s="91"/>
      <c r="Q514" s="91"/>
      <c r="R514" s="91"/>
      <c r="S514" s="91"/>
      <c r="T514" s="92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7" t="s">
        <v>170</v>
      </c>
      <c r="AU514" s="17" t="s">
        <v>82</v>
      </c>
    </row>
    <row r="515" s="13" customFormat="1">
      <c r="A515" s="13"/>
      <c r="B515" s="246"/>
      <c r="C515" s="247"/>
      <c r="D515" s="240" t="s">
        <v>172</v>
      </c>
      <c r="E515" s="248" t="s">
        <v>1</v>
      </c>
      <c r="F515" s="249" t="s">
        <v>1350</v>
      </c>
      <c r="G515" s="247"/>
      <c r="H515" s="248" t="s">
        <v>1</v>
      </c>
      <c r="I515" s="250"/>
      <c r="J515" s="247"/>
      <c r="K515" s="247"/>
      <c r="L515" s="251"/>
      <c r="M515" s="252"/>
      <c r="N515" s="253"/>
      <c r="O515" s="253"/>
      <c r="P515" s="253"/>
      <c r="Q515" s="253"/>
      <c r="R515" s="253"/>
      <c r="S515" s="253"/>
      <c r="T515" s="254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55" t="s">
        <v>172</v>
      </c>
      <c r="AU515" s="255" t="s">
        <v>82</v>
      </c>
      <c r="AV515" s="13" t="s">
        <v>80</v>
      </c>
      <c r="AW515" s="13" t="s">
        <v>30</v>
      </c>
      <c r="AX515" s="13" t="s">
        <v>73</v>
      </c>
      <c r="AY515" s="255" t="s">
        <v>150</v>
      </c>
    </row>
    <row r="516" s="14" customFormat="1">
      <c r="A516" s="14"/>
      <c r="B516" s="256"/>
      <c r="C516" s="257"/>
      <c r="D516" s="240" t="s">
        <v>172</v>
      </c>
      <c r="E516" s="258" t="s">
        <v>1</v>
      </c>
      <c r="F516" s="259" t="s">
        <v>1351</v>
      </c>
      <c r="G516" s="257"/>
      <c r="H516" s="260">
        <v>1.1200000000000001</v>
      </c>
      <c r="I516" s="261"/>
      <c r="J516" s="257"/>
      <c r="K516" s="257"/>
      <c r="L516" s="262"/>
      <c r="M516" s="293"/>
      <c r="N516" s="294"/>
      <c r="O516" s="294"/>
      <c r="P516" s="294"/>
      <c r="Q516" s="294"/>
      <c r="R516" s="294"/>
      <c r="S516" s="294"/>
      <c r="T516" s="295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6" t="s">
        <v>172</v>
      </c>
      <c r="AU516" s="266" t="s">
        <v>82</v>
      </c>
      <c r="AV516" s="14" t="s">
        <v>82</v>
      </c>
      <c r="AW516" s="14" t="s">
        <v>30</v>
      </c>
      <c r="AX516" s="14" t="s">
        <v>80</v>
      </c>
      <c r="AY516" s="266" t="s">
        <v>150</v>
      </c>
    </row>
    <row r="517" s="2" customFormat="1" ht="6.96" customHeight="1">
      <c r="A517" s="38"/>
      <c r="B517" s="66"/>
      <c r="C517" s="67"/>
      <c r="D517" s="67"/>
      <c r="E517" s="67"/>
      <c r="F517" s="67"/>
      <c r="G517" s="67"/>
      <c r="H517" s="67"/>
      <c r="I517" s="67"/>
      <c r="J517" s="67"/>
      <c r="K517" s="67"/>
      <c r="L517" s="44"/>
      <c r="M517" s="38"/>
      <c r="O517" s="38"/>
      <c r="P517" s="38"/>
      <c r="Q517" s="38"/>
      <c r="R517" s="38"/>
      <c r="S517" s="38"/>
      <c r="T517" s="38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</row>
  </sheetData>
  <sheetProtection sheet="1" autoFilter="0" formatColumns="0" formatRows="0" objects="1" scenarios="1" spinCount="100000" saltValue="0gl06PNMo4PL0paf4o3gh294cs1Xpzq6pW5WiirIbAqN20WIqbmn57GlElEiFa4SQ0pr27sxVnFbGMX9IZjE4g==" hashValue="HVyjcOUu1OkEIjAzrd8miwozJ+Jvwx+1N/umursSNDwNh9MXGG+Y/PNc3Mg/T7Vx3l98JCxfcS5Xe7+JmDfLFg==" algorithmName="SHA-512" password="CC35"/>
  <autoFilter ref="C136:K51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3:H123"/>
    <mergeCell ref="E127:H127"/>
    <mergeCell ref="E125:H125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Zlámal Marek, Ing.</dc:creator>
  <cp:lastModifiedBy>Zlámal Marek, Ing.</cp:lastModifiedBy>
  <dcterms:created xsi:type="dcterms:W3CDTF">2021-03-09T09:33:44Z</dcterms:created>
  <dcterms:modified xsi:type="dcterms:W3CDTF">2021-03-09T09:34:33Z</dcterms:modified>
</cp:coreProperties>
</file>